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18"/>
  </bookViews>
  <sheets>
    <sheet name="Basic Model" sheetId="1" r:id="rId1"/>
    <sheet name="Work force figure" sheetId="2" r:id="rId2"/>
    <sheet name="Labor cost figure" sheetId="3" r:id="rId3"/>
    <sheet name="Product cost" sheetId="4" r:id="rId4"/>
    <sheet name="Product affordability" sheetId="5" r:id="rId5"/>
  </sheets>
  <definedNames>
    <definedName name="LCU">'Basic Model'!$J$4</definedName>
    <definedName name="OrigS1">'Basic Model'!$O$12</definedName>
    <definedName name="S1ip">'Basic Model'!$F$12</definedName>
    <definedName name="S1lp">'Basic Model'!$H$5</definedName>
    <definedName name="S1pgr">'Basic Model'!$F$5</definedName>
    <definedName name="S1r">'Basic Model'!$F$5</definedName>
    <definedName name="S2ip">'Basic Model'!$G$12</definedName>
    <definedName name="S2lp">'Basic Model'!$H$7</definedName>
    <definedName name="S2pgr">'Basic Model'!$F$6</definedName>
    <definedName name="S2r">'Basic Model'!$F$6</definedName>
    <definedName name="S3pgr">'Basic Model'!$F$7</definedName>
  </definedNames>
  <calcPr calcId="145621"/>
</workbook>
</file>

<file path=xl/calcChain.xml><?xml version="1.0" encoding="utf-8"?>
<calcChain xmlns="http://schemas.openxmlformats.org/spreadsheetml/2006/main">
  <c r="J12" i="1" l="1"/>
  <c r="D6" i="3" s="1"/>
  <c r="D4" i="4" s="1"/>
  <c r="I12" i="1"/>
  <c r="D7" i="3" l="1"/>
  <c r="D5" i="4" s="1"/>
  <c r="E13" i="1" l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H12" i="1" l="1"/>
  <c r="D13" i="1"/>
  <c r="D14" i="1" s="1"/>
  <c r="C13" i="1"/>
  <c r="L12" i="1" l="1"/>
  <c r="K12" i="1"/>
  <c r="D15" i="1"/>
  <c r="G14" i="1"/>
  <c r="J14" i="1" s="1"/>
  <c r="G13" i="1"/>
  <c r="J13" i="1" s="1"/>
  <c r="C14" i="1"/>
  <c r="C15" i="1" s="1"/>
  <c r="F13" i="1"/>
  <c r="I13" i="1" s="1"/>
  <c r="Q12" i="1" l="1"/>
  <c r="D8" i="5" s="1"/>
  <c r="O12" i="1"/>
  <c r="D7" i="5" s="1"/>
  <c r="P12" i="1"/>
  <c r="D8" i="3"/>
  <c r="D6" i="4" s="1"/>
  <c r="M12" i="1"/>
  <c r="D16" i="1"/>
  <c r="G15" i="1"/>
  <c r="J15" i="1" s="1"/>
  <c r="F15" i="1"/>
  <c r="I15" i="1" s="1"/>
  <c r="F14" i="1"/>
  <c r="I14" i="1" s="1"/>
  <c r="H13" i="1"/>
  <c r="K13" i="1" s="1"/>
  <c r="C16" i="1"/>
  <c r="R12" i="1" l="1"/>
  <c r="S12" i="1"/>
  <c r="T12" i="1"/>
  <c r="D6" i="5"/>
  <c r="D17" i="1"/>
  <c r="G16" i="1"/>
  <c r="H14" i="1"/>
  <c r="F16" i="1"/>
  <c r="O13" i="1"/>
  <c r="H15" i="1"/>
  <c r="K15" i="1" s="1"/>
  <c r="L13" i="1"/>
  <c r="C17" i="1"/>
  <c r="L14" i="1" l="1"/>
  <c r="K14" i="1"/>
  <c r="J16" i="1"/>
  <c r="I16" i="1"/>
  <c r="P13" i="1"/>
  <c r="M13" i="1"/>
  <c r="N13" i="1" s="1"/>
  <c r="D18" i="1"/>
  <c r="G17" i="1"/>
  <c r="Q13" i="1"/>
  <c r="F17" i="1"/>
  <c r="I17" i="1" s="1"/>
  <c r="L15" i="1"/>
  <c r="H16" i="1"/>
  <c r="K16" i="1" s="1"/>
  <c r="C18" i="1"/>
  <c r="Q14" i="1" l="1"/>
  <c r="M14" i="1"/>
  <c r="T14" i="1" s="1"/>
  <c r="T13" i="1"/>
  <c r="J17" i="1"/>
  <c r="R13" i="1"/>
  <c r="Q15" i="1"/>
  <c r="M15" i="1"/>
  <c r="D19" i="1"/>
  <c r="G18" i="1"/>
  <c r="S13" i="1"/>
  <c r="P15" i="1"/>
  <c r="O14" i="1"/>
  <c r="P14" i="1"/>
  <c r="O15" i="1"/>
  <c r="F18" i="1"/>
  <c r="I18" i="1" s="1"/>
  <c r="L16" i="1"/>
  <c r="C19" i="1"/>
  <c r="H17" i="1"/>
  <c r="K17" i="1" s="1"/>
  <c r="N14" i="1" l="1"/>
  <c r="N15" i="1"/>
  <c r="J18" i="1"/>
  <c r="T15" i="1"/>
  <c r="O16" i="1"/>
  <c r="M16" i="1"/>
  <c r="N16" i="1" s="1"/>
  <c r="R15" i="1"/>
  <c r="S14" i="1"/>
  <c r="Q16" i="1"/>
  <c r="P16" i="1"/>
  <c r="R14" i="1"/>
  <c r="D20" i="1"/>
  <c r="G19" i="1"/>
  <c r="S15" i="1"/>
  <c r="F19" i="1"/>
  <c r="I19" i="1" s="1"/>
  <c r="L17" i="1"/>
  <c r="Q17" i="1"/>
  <c r="O17" i="1"/>
  <c r="C20" i="1"/>
  <c r="H18" i="1"/>
  <c r="K18" i="1" s="1"/>
  <c r="J19" i="1" l="1"/>
  <c r="D21" i="1"/>
  <c r="G20" i="1"/>
  <c r="M17" i="1"/>
  <c r="N17" i="1" s="1"/>
  <c r="S16" i="1"/>
  <c r="T16" i="1"/>
  <c r="R16" i="1"/>
  <c r="O18" i="1"/>
  <c r="P17" i="1"/>
  <c r="F20" i="1"/>
  <c r="I20" i="1" s="1"/>
  <c r="L18" i="1"/>
  <c r="C21" i="1"/>
  <c r="H19" i="1"/>
  <c r="K19" i="1" s="1"/>
  <c r="J20" i="1" l="1"/>
  <c r="T17" i="1"/>
  <c r="D22" i="1"/>
  <c r="G21" i="1"/>
  <c r="S17" i="1"/>
  <c r="M18" i="1"/>
  <c r="N18" i="1" s="1"/>
  <c r="R17" i="1"/>
  <c r="Q18" i="1"/>
  <c r="Q19" i="1"/>
  <c r="P18" i="1"/>
  <c r="F21" i="1"/>
  <c r="I21" i="1" s="1"/>
  <c r="L19" i="1"/>
  <c r="C22" i="1"/>
  <c r="H20" i="1"/>
  <c r="K20" i="1" s="1"/>
  <c r="O19" i="1"/>
  <c r="P19" i="1"/>
  <c r="E7" i="3" l="1"/>
  <c r="E5" i="4" s="1"/>
  <c r="J21" i="1"/>
  <c r="T18" i="1"/>
  <c r="D23" i="1"/>
  <c r="G22" i="1"/>
  <c r="M19" i="1"/>
  <c r="N19" i="1" s="1"/>
  <c r="S18" i="1"/>
  <c r="R18" i="1"/>
  <c r="F22" i="1"/>
  <c r="I22" i="1" s="1"/>
  <c r="L20" i="1"/>
  <c r="H21" i="1"/>
  <c r="K21" i="1" s="1"/>
  <c r="C23" i="1"/>
  <c r="E6" i="3" l="1"/>
  <c r="E4" i="4" s="1"/>
  <c r="E8" i="3"/>
  <c r="E6" i="4" s="1"/>
  <c r="T19" i="1"/>
  <c r="R19" i="1"/>
  <c r="J22" i="1"/>
  <c r="S19" i="1"/>
  <c r="M20" i="1"/>
  <c r="N20" i="1" s="1"/>
  <c r="D24" i="1"/>
  <c r="G23" i="1"/>
  <c r="O20" i="1"/>
  <c r="P20" i="1"/>
  <c r="Q20" i="1"/>
  <c r="F23" i="1"/>
  <c r="I23" i="1" s="1"/>
  <c r="L21" i="1"/>
  <c r="H22" i="1"/>
  <c r="K22" i="1" s="1"/>
  <c r="C24" i="1"/>
  <c r="J23" i="1" l="1"/>
  <c r="T20" i="1"/>
  <c r="M21" i="1"/>
  <c r="N21" i="1" s="1"/>
  <c r="Q21" i="1"/>
  <c r="S20" i="1"/>
  <c r="D25" i="1"/>
  <c r="G24" i="1"/>
  <c r="R20" i="1"/>
  <c r="P21" i="1"/>
  <c r="E6" i="5" s="1"/>
  <c r="O21" i="1"/>
  <c r="E7" i="5" s="1"/>
  <c r="Q22" i="1"/>
  <c r="F24" i="1"/>
  <c r="I24" i="1" s="1"/>
  <c r="L22" i="1"/>
  <c r="C25" i="1"/>
  <c r="H23" i="1"/>
  <c r="K23" i="1" s="1"/>
  <c r="T21" i="1" l="1"/>
  <c r="E8" i="5"/>
  <c r="J24" i="1"/>
  <c r="R21" i="1"/>
  <c r="D26" i="1"/>
  <c r="G25" i="1"/>
  <c r="P22" i="1"/>
  <c r="S21" i="1"/>
  <c r="M22" i="1"/>
  <c r="N22" i="1" s="1"/>
  <c r="O22" i="1"/>
  <c r="F25" i="1"/>
  <c r="I25" i="1" s="1"/>
  <c r="L23" i="1"/>
  <c r="C26" i="1"/>
  <c r="P23" i="1"/>
  <c r="H24" i="1"/>
  <c r="K24" i="1" s="1"/>
  <c r="J25" i="1" l="1"/>
  <c r="T22" i="1"/>
  <c r="S22" i="1"/>
  <c r="R22" i="1"/>
  <c r="M23" i="1"/>
  <c r="N23" i="1" s="1"/>
  <c r="D27" i="1"/>
  <c r="G26" i="1"/>
  <c r="Q23" i="1"/>
  <c r="O23" i="1"/>
  <c r="F26" i="1"/>
  <c r="I26" i="1" s="1"/>
  <c r="L24" i="1"/>
  <c r="O24" i="1"/>
  <c r="P24" i="1"/>
  <c r="H25" i="1"/>
  <c r="K25" i="1" s="1"/>
  <c r="C27" i="1"/>
  <c r="Q24" i="1"/>
  <c r="J26" i="1" l="1"/>
  <c r="T23" i="1"/>
  <c r="M24" i="1"/>
  <c r="N24" i="1" s="1"/>
  <c r="R23" i="1"/>
  <c r="D28" i="1"/>
  <c r="G27" i="1"/>
  <c r="S23" i="1"/>
  <c r="P25" i="1"/>
  <c r="F27" i="1"/>
  <c r="I27" i="1" s="1"/>
  <c r="L25" i="1"/>
  <c r="H26" i="1"/>
  <c r="K26" i="1" s="1"/>
  <c r="C28" i="1"/>
  <c r="O25" i="1"/>
  <c r="J27" i="1" l="1"/>
  <c r="T24" i="1"/>
  <c r="M25" i="1"/>
  <c r="N25" i="1" s="1"/>
  <c r="S24" i="1"/>
  <c r="R24" i="1"/>
  <c r="Q25" i="1"/>
  <c r="D29" i="1"/>
  <c r="G28" i="1"/>
  <c r="F28" i="1"/>
  <c r="I28" i="1" s="1"/>
  <c r="L26" i="1"/>
  <c r="H27" i="1"/>
  <c r="K27" i="1" s="1"/>
  <c r="C29" i="1"/>
  <c r="P26" i="1"/>
  <c r="O26" i="1"/>
  <c r="T25" i="1" l="1"/>
  <c r="J28" i="1"/>
  <c r="M26" i="1"/>
  <c r="N26" i="1" s="1"/>
  <c r="D30" i="1"/>
  <c r="G29" i="1"/>
  <c r="R25" i="1"/>
  <c r="S25" i="1"/>
  <c r="Q26" i="1"/>
  <c r="F29" i="1"/>
  <c r="I29" i="1" s="1"/>
  <c r="L27" i="1"/>
  <c r="H28" i="1"/>
  <c r="K28" i="1" s="1"/>
  <c r="C30" i="1"/>
  <c r="J29" i="1" l="1"/>
  <c r="D31" i="1"/>
  <c r="G30" i="1"/>
  <c r="M27" i="1"/>
  <c r="N27" i="1" s="1"/>
  <c r="S26" i="1"/>
  <c r="Q27" i="1"/>
  <c r="T26" i="1"/>
  <c r="P27" i="1"/>
  <c r="R26" i="1"/>
  <c r="O27" i="1"/>
  <c r="F30" i="1"/>
  <c r="I30" i="1" s="1"/>
  <c r="L28" i="1"/>
  <c r="H29" i="1"/>
  <c r="K29" i="1" s="1"/>
  <c r="C31" i="1"/>
  <c r="C32" i="1" s="1"/>
  <c r="O28" i="1"/>
  <c r="F32" i="1" l="1"/>
  <c r="C33" i="1"/>
  <c r="J30" i="1"/>
  <c r="T27" i="1"/>
  <c r="S27" i="1"/>
  <c r="D32" i="1"/>
  <c r="G31" i="1"/>
  <c r="R27" i="1"/>
  <c r="M28" i="1"/>
  <c r="N28" i="1" s="1"/>
  <c r="P28" i="1"/>
  <c r="Q28" i="1"/>
  <c r="F31" i="1"/>
  <c r="L29" i="1"/>
  <c r="H30" i="1"/>
  <c r="K30" i="1" s="1"/>
  <c r="H31" i="1" l="1"/>
  <c r="I32" i="1"/>
  <c r="C34" i="1"/>
  <c r="F33" i="1"/>
  <c r="J31" i="1"/>
  <c r="I31" i="1"/>
  <c r="R28" i="1"/>
  <c r="T28" i="1"/>
  <c r="M29" i="1"/>
  <c r="N29" i="1" s="1"/>
  <c r="G32" i="1"/>
  <c r="J32" i="1" s="1"/>
  <c r="D33" i="1"/>
  <c r="S28" i="1"/>
  <c r="O29" i="1"/>
  <c r="P29" i="1"/>
  <c r="Q29" i="1"/>
  <c r="L30" i="1"/>
  <c r="P30" i="1"/>
  <c r="O30" i="1"/>
  <c r="K31" i="1" l="1"/>
  <c r="L31" i="1"/>
  <c r="F8" i="3"/>
  <c r="F6" i="4" s="1"/>
  <c r="F6" i="3"/>
  <c r="F4" i="4" s="1"/>
  <c r="F7" i="3"/>
  <c r="F5" i="4" s="1"/>
  <c r="I33" i="1"/>
  <c r="Q31" i="1"/>
  <c r="F8" i="5" s="1"/>
  <c r="C35" i="1"/>
  <c r="F34" i="1"/>
  <c r="T29" i="1"/>
  <c r="M31" i="1"/>
  <c r="Q30" i="1"/>
  <c r="M30" i="1"/>
  <c r="N30" i="1" s="1"/>
  <c r="D34" i="1"/>
  <c r="G33" i="1"/>
  <c r="J33" i="1" s="1"/>
  <c r="S29" i="1"/>
  <c r="H32" i="1"/>
  <c r="K32" i="1" s="1"/>
  <c r="R29" i="1"/>
  <c r="O31" i="1"/>
  <c r="F7" i="5" s="1"/>
  <c r="P31" i="1"/>
  <c r="F6" i="5" s="1"/>
  <c r="M32" i="1" l="1"/>
  <c r="N32" i="1"/>
  <c r="L32" i="1"/>
  <c r="I34" i="1"/>
  <c r="T31" i="1"/>
  <c r="C36" i="1"/>
  <c r="F35" i="1"/>
  <c r="T30" i="1"/>
  <c r="R31" i="1"/>
  <c r="R30" i="1"/>
  <c r="N31" i="1"/>
  <c r="S30" i="1"/>
  <c r="O32" i="1"/>
  <c r="Q32" i="1"/>
  <c r="T32" i="1" s="1"/>
  <c r="D35" i="1"/>
  <c r="G34" i="1"/>
  <c r="J34" i="1" s="1"/>
  <c r="H33" i="1"/>
  <c r="K33" i="1" s="1"/>
  <c r="S31" i="1"/>
  <c r="P32" i="1"/>
  <c r="O33" i="1" l="1"/>
  <c r="I35" i="1"/>
  <c r="L33" i="1"/>
  <c r="F36" i="1"/>
  <c r="C37" i="1"/>
  <c r="S32" i="1"/>
  <c r="H34" i="1"/>
  <c r="K34" i="1" s="1"/>
  <c r="R32" i="1"/>
  <c r="D36" i="1"/>
  <c r="G35" i="1"/>
  <c r="J35" i="1" s="1"/>
  <c r="Q33" i="1"/>
  <c r="P33" i="1"/>
  <c r="M33" i="1"/>
  <c r="N33" i="1" s="1"/>
  <c r="O34" i="1" l="1"/>
  <c r="L34" i="1"/>
  <c r="C38" i="1"/>
  <c r="F37" i="1"/>
  <c r="I36" i="1"/>
  <c r="M34" i="1"/>
  <c r="N34" i="1" s="1"/>
  <c r="S33" i="1"/>
  <c r="Q34" i="1"/>
  <c r="T33" i="1"/>
  <c r="P34" i="1"/>
  <c r="R33" i="1"/>
  <c r="H35" i="1"/>
  <c r="K35" i="1" s="1"/>
  <c r="L35" i="1"/>
  <c r="D37" i="1"/>
  <c r="G36" i="1"/>
  <c r="J36" i="1" s="1"/>
  <c r="I37" i="1" l="1"/>
  <c r="R34" i="1"/>
  <c r="T34" i="1"/>
  <c r="F38" i="1"/>
  <c r="C39" i="1"/>
  <c r="H36" i="1"/>
  <c r="K36" i="1" s="1"/>
  <c r="S34" i="1"/>
  <c r="Q35" i="1"/>
  <c r="P35" i="1"/>
  <c r="O35" i="1"/>
  <c r="M35" i="1"/>
  <c r="N35" i="1" s="1"/>
  <c r="G37" i="1"/>
  <c r="J37" i="1" s="1"/>
  <c r="D38" i="1"/>
  <c r="M36" i="1" l="1"/>
  <c r="T35" i="1"/>
  <c r="C40" i="1"/>
  <c r="F39" i="1"/>
  <c r="I38" i="1"/>
  <c r="O36" i="1"/>
  <c r="R36" i="1" s="1"/>
  <c r="N36" i="1"/>
  <c r="D39" i="1"/>
  <c r="G38" i="1"/>
  <c r="J38" i="1" s="1"/>
  <c r="H37" i="1"/>
  <c r="K37" i="1" s="1"/>
  <c r="L36" i="1"/>
  <c r="R35" i="1"/>
  <c r="Q36" i="1"/>
  <c r="T36" i="1" s="1"/>
  <c r="S35" i="1"/>
  <c r="P36" i="1"/>
  <c r="M37" i="1" l="1"/>
  <c r="N37" i="1" s="1"/>
  <c r="L37" i="1"/>
  <c r="I39" i="1"/>
  <c r="F40" i="1"/>
  <c r="C41" i="1"/>
  <c r="O37" i="1"/>
  <c r="R37" i="1" s="1"/>
  <c r="S36" i="1"/>
  <c r="H38" i="1"/>
  <c r="K38" i="1" s="1"/>
  <c r="Q37" i="1"/>
  <c r="T37" i="1" s="1"/>
  <c r="P37" i="1"/>
  <c r="D40" i="1"/>
  <c r="G39" i="1"/>
  <c r="J39" i="1" s="1"/>
  <c r="L38" i="1" l="1"/>
  <c r="I40" i="1"/>
  <c r="F41" i="1"/>
  <c r="C42" i="1"/>
  <c r="P38" i="1"/>
  <c r="O38" i="1"/>
  <c r="M38" i="1"/>
  <c r="N38" i="1" s="1"/>
  <c r="H39" i="1"/>
  <c r="K39" i="1" s="1"/>
  <c r="G40" i="1"/>
  <c r="J40" i="1" s="1"/>
  <c r="D41" i="1"/>
  <c r="S37" i="1"/>
  <c r="Q38" i="1"/>
  <c r="C43" i="1" l="1"/>
  <c r="F42" i="1"/>
  <c r="I41" i="1"/>
  <c r="T38" i="1"/>
  <c r="P39" i="1"/>
  <c r="Q39" i="1"/>
  <c r="O39" i="1"/>
  <c r="D42" i="1"/>
  <c r="G41" i="1"/>
  <c r="M39" i="1"/>
  <c r="N39" i="1" s="1"/>
  <c r="H40" i="1"/>
  <c r="K40" i="1" s="1"/>
  <c r="R38" i="1"/>
  <c r="L39" i="1"/>
  <c r="S38" i="1"/>
  <c r="M40" i="1" l="1"/>
  <c r="G7" i="3"/>
  <c r="G5" i="4" s="1"/>
  <c r="T39" i="1"/>
  <c r="I42" i="1"/>
  <c r="C44" i="1"/>
  <c r="F43" i="1"/>
  <c r="J41" i="1"/>
  <c r="G42" i="1"/>
  <c r="J42" i="1" s="1"/>
  <c r="D43" i="1"/>
  <c r="S39" i="1"/>
  <c r="L40" i="1"/>
  <c r="P40" i="1"/>
  <c r="Q40" i="1"/>
  <c r="T40" i="1" s="1"/>
  <c r="O40" i="1"/>
  <c r="N40" i="1"/>
  <c r="H41" i="1"/>
  <c r="R39" i="1"/>
  <c r="G6" i="3" l="1"/>
  <c r="G4" i="4" s="1"/>
  <c r="I43" i="1"/>
  <c r="F44" i="1"/>
  <c r="C45" i="1"/>
  <c r="K41" i="1"/>
  <c r="L41" i="1"/>
  <c r="D44" i="1"/>
  <c r="G43" i="1"/>
  <c r="J43" i="1" s="1"/>
  <c r="R40" i="1"/>
  <c r="S40" i="1"/>
  <c r="H42" i="1"/>
  <c r="K42" i="1" s="1"/>
  <c r="O41" i="1" l="1"/>
  <c r="G7" i="5" s="1"/>
  <c r="P41" i="1"/>
  <c r="G6" i="5" s="1"/>
  <c r="C46" i="1"/>
  <c r="F45" i="1"/>
  <c r="Q41" i="1"/>
  <c r="I44" i="1"/>
  <c r="G8" i="3"/>
  <c r="G6" i="4" s="1"/>
  <c r="M41" i="1"/>
  <c r="N41" i="1" s="1"/>
  <c r="P42" i="1"/>
  <c r="Q42" i="1"/>
  <c r="M42" i="1"/>
  <c r="H43" i="1"/>
  <c r="K43" i="1" s="1"/>
  <c r="G44" i="1"/>
  <c r="J44" i="1" s="1"/>
  <c r="D45" i="1"/>
  <c r="O42" i="1"/>
  <c r="L42" i="1"/>
  <c r="M43" i="1" l="1"/>
  <c r="G8" i="5"/>
  <c r="S41" i="1"/>
  <c r="I45" i="1"/>
  <c r="F46" i="1"/>
  <c r="C47" i="1"/>
  <c r="L43" i="1"/>
  <c r="O43" i="1"/>
  <c r="R43" i="1" s="1"/>
  <c r="R41" i="1"/>
  <c r="N42" i="1"/>
  <c r="T41" i="1"/>
  <c r="G45" i="1"/>
  <c r="J45" i="1" s="1"/>
  <c r="D46" i="1"/>
  <c r="P43" i="1"/>
  <c r="R42" i="1"/>
  <c r="N43" i="1"/>
  <c r="T42" i="1"/>
  <c r="H44" i="1"/>
  <c r="Q43" i="1"/>
  <c r="T43" i="1" s="1"/>
  <c r="S42" i="1"/>
  <c r="F47" i="1" l="1"/>
  <c r="C48" i="1"/>
  <c r="I46" i="1"/>
  <c r="K44" i="1"/>
  <c r="L44" i="1"/>
  <c r="S43" i="1"/>
  <c r="G46" i="1"/>
  <c r="J46" i="1" s="1"/>
  <c r="D47" i="1"/>
  <c r="H45" i="1"/>
  <c r="K45" i="1" s="1"/>
  <c r="M44" i="1" l="1"/>
  <c r="N44" i="1" s="1"/>
  <c r="C49" i="1"/>
  <c r="F48" i="1"/>
  <c r="I47" i="1"/>
  <c r="O44" i="1"/>
  <c r="R44" i="1" s="1"/>
  <c r="P44" i="1"/>
  <c r="S44" i="1" s="1"/>
  <c r="Q44" i="1"/>
  <c r="M45" i="1"/>
  <c r="H46" i="1"/>
  <c r="K46" i="1" s="1"/>
  <c r="D48" i="1"/>
  <c r="G47" i="1"/>
  <c r="J47" i="1" s="1"/>
  <c r="P45" i="1"/>
  <c r="O45" i="1"/>
  <c r="Q45" i="1"/>
  <c r="L45" i="1"/>
  <c r="N45" i="1" l="1"/>
  <c r="T44" i="1"/>
  <c r="T45" i="1"/>
  <c r="I48" i="1"/>
  <c r="C50" i="1"/>
  <c r="F49" i="1"/>
  <c r="D49" i="1"/>
  <c r="G48" i="1"/>
  <c r="J48" i="1" s="1"/>
  <c r="S45" i="1"/>
  <c r="R45" i="1"/>
  <c r="P46" i="1"/>
  <c r="Q46" i="1"/>
  <c r="O46" i="1"/>
  <c r="L46" i="1"/>
  <c r="H47" i="1"/>
  <c r="K47" i="1" s="1"/>
  <c r="M46" i="1"/>
  <c r="N46" i="1" s="1"/>
  <c r="O47" i="1" l="1"/>
  <c r="I49" i="1"/>
  <c r="C51" i="1"/>
  <c r="F50" i="1"/>
  <c r="L47" i="1"/>
  <c r="T46" i="1"/>
  <c r="P47" i="1"/>
  <c r="Q47" i="1"/>
  <c r="M47" i="1"/>
  <c r="N47" i="1" s="1"/>
  <c r="R46" i="1"/>
  <c r="G49" i="1"/>
  <c r="J49" i="1" s="1"/>
  <c r="D50" i="1"/>
  <c r="H48" i="1"/>
  <c r="K48" i="1" s="1"/>
  <c r="S46" i="1"/>
  <c r="I50" i="1" l="1"/>
  <c r="C52" i="1"/>
  <c r="F51" i="1"/>
  <c r="L48" i="1"/>
  <c r="T47" i="1"/>
  <c r="P48" i="1"/>
  <c r="H49" i="1"/>
  <c r="K49" i="1" s="1"/>
  <c r="R47" i="1"/>
  <c r="D51" i="1"/>
  <c r="G50" i="1"/>
  <c r="J50" i="1" s="1"/>
  <c r="S47" i="1"/>
  <c r="M48" i="1"/>
  <c r="N48" i="1" s="1"/>
  <c r="O48" i="1"/>
  <c r="Q48" i="1"/>
  <c r="O49" i="1" l="1"/>
  <c r="I51" i="1"/>
  <c r="F52" i="1"/>
  <c r="C53" i="1"/>
  <c r="L49" i="1"/>
  <c r="M49" i="1"/>
  <c r="T48" i="1"/>
  <c r="H50" i="1"/>
  <c r="K50" i="1" s="1"/>
  <c r="D52" i="1"/>
  <c r="G51" i="1"/>
  <c r="J51" i="1" s="1"/>
  <c r="Q49" i="1"/>
  <c r="R48" i="1"/>
  <c r="P49" i="1"/>
  <c r="S48" i="1"/>
  <c r="O50" i="1" l="1"/>
  <c r="R49" i="1"/>
  <c r="N49" i="1"/>
  <c r="T49" i="1"/>
  <c r="F53" i="1"/>
  <c r="C54" i="1"/>
  <c r="I52" i="1"/>
  <c r="M50" i="1"/>
  <c r="N50" i="1" s="1"/>
  <c r="L50" i="1"/>
  <c r="H51" i="1"/>
  <c r="K51" i="1" s="1"/>
  <c r="G52" i="1"/>
  <c r="J52" i="1" s="1"/>
  <c r="D53" i="1"/>
  <c r="S49" i="1"/>
  <c r="Q50" i="1"/>
  <c r="P50" i="1"/>
  <c r="R50" i="1" l="1"/>
  <c r="T50" i="1"/>
  <c r="C55" i="1"/>
  <c r="F54" i="1"/>
  <c r="I53" i="1"/>
  <c r="G53" i="1"/>
  <c r="J53" i="1" s="1"/>
  <c r="D54" i="1"/>
  <c r="H52" i="1"/>
  <c r="K52" i="1" s="1"/>
  <c r="L51" i="1"/>
  <c r="P51" i="1"/>
  <c r="Q51" i="1"/>
  <c r="S50" i="1"/>
  <c r="M51" i="1"/>
  <c r="N51" i="1" s="1"/>
  <c r="O51" i="1"/>
  <c r="M52" i="1" l="1"/>
  <c r="N52" i="1" s="1"/>
  <c r="L52" i="1"/>
  <c r="I54" i="1"/>
  <c r="C56" i="1"/>
  <c r="F55" i="1"/>
  <c r="R51" i="1"/>
  <c r="O52" i="1"/>
  <c r="Q52" i="1"/>
  <c r="H53" i="1"/>
  <c r="K53" i="1" s="1"/>
  <c r="P52" i="1"/>
  <c r="T51" i="1"/>
  <c r="S51" i="1"/>
  <c r="G54" i="1"/>
  <c r="J54" i="1" s="1"/>
  <c r="D55" i="1"/>
  <c r="O53" i="1" l="1"/>
  <c r="T52" i="1"/>
  <c r="L53" i="1"/>
  <c r="I55" i="1"/>
  <c r="C57" i="1"/>
  <c r="F56" i="1"/>
  <c r="S52" i="1"/>
  <c r="H54" i="1"/>
  <c r="K54" i="1" s="1"/>
  <c r="Q53" i="1"/>
  <c r="P53" i="1"/>
  <c r="M53" i="1"/>
  <c r="N53" i="1" s="1"/>
  <c r="D56" i="1"/>
  <c r="G55" i="1"/>
  <c r="J55" i="1" s="1"/>
  <c r="R52" i="1"/>
  <c r="L54" i="1" l="1"/>
  <c r="M54" i="1"/>
  <c r="N54" i="1" s="1"/>
  <c r="I56" i="1"/>
  <c r="C58" i="1"/>
  <c r="F58" i="1" s="1"/>
  <c r="F57" i="1"/>
  <c r="O54" i="1"/>
  <c r="R53" i="1"/>
  <c r="S53" i="1"/>
  <c r="Q54" i="1"/>
  <c r="P54" i="1"/>
  <c r="H55" i="1"/>
  <c r="K55" i="1" s="1"/>
  <c r="D57" i="1"/>
  <c r="G56" i="1"/>
  <c r="J56" i="1" s="1"/>
  <c r="T53" i="1"/>
  <c r="M55" i="1" l="1"/>
  <c r="N55" i="1" s="1"/>
  <c r="T54" i="1"/>
  <c r="R54" i="1"/>
  <c r="I57" i="1"/>
  <c r="L55" i="1"/>
  <c r="Q55" i="1"/>
  <c r="P55" i="1"/>
  <c r="S54" i="1"/>
  <c r="H56" i="1"/>
  <c r="K56" i="1" s="1"/>
  <c r="O55" i="1"/>
  <c r="G57" i="1"/>
  <c r="J57" i="1" s="1"/>
  <c r="D58" i="1"/>
  <c r="I58" i="1" s="1"/>
  <c r="T55" i="1" l="1"/>
  <c r="Q56" i="1"/>
  <c r="L56" i="1"/>
  <c r="H57" i="1"/>
  <c r="K57" i="1" s="1"/>
  <c r="R55" i="1"/>
  <c r="P56" i="1"/>
  <c r="S55" i="1"/>
  <c r="O56" i="1"/>
  <c r="G58" i="1"/>
  <c r="J58" i="1" s="1"/>
  <c r="M56" i="1"/>
  <c r="N56" i="1" s="1"/>
  <c r="O57" i="1" l="1"/>
  <c r="S56" i="1"/>
  <c r="P57" i="1"/>
  <c r="M57" i="1"/>
  <c r="N57" i="1" s="1"/>
  <c r="H58" i="1"/>
  <c r="K58" i="1" s="1"/>
  <c r="L57" i="1"/>
  <c r="T56" i="1"/>
  <c r="R56" i="1"/>
  <c r="Q57" i="1"/>
  <c r="P58" i="1" l="1"/>
  <c r="O58" i="1"/>
  <c r="M58" i="1"/>
  <c r="N58" i="1" s="1"/>
  <c r="S57" i="1"/>
  <c r="T57" i="1"/>
  <c r="Q58" i="1"/>
  <c r="R57" i="1"/>
  <c r="L58" i="1"/>
  <c r="R58" i="1" l="1"/>
  <c r="S58" i="1"/>
  <c r="T58" i="1"/>
</calcChain>
</file>

<file path=xl/sharedStrings.xml><?xml version="1.0" encoding="utf-8"?>
<sst xmlns="http://schemas.openxmlformats.org/spreadsheetml/2006/main" count="58" uniqueCount="25">
  <si>
    <t xml:space="preserve"> </t>
  </si>
  <si>
    <t>Year</t>
  </si>
  <si>
    <t xml:space="preserve">Wage </t>
  </si>
  <si>
    <t>Growth</t>
  </si>
  <si>
    <t>Auto</t>
  </si>
  <si>
    <t>Music</t>
  </si>
  <si>
    <t>Computer</t>
  </si>
  <si>
    <t>Labor cost unit</t>
  </si>
  <si>
    <t>Productivity</t>
  </si>
  <si>
    <t>Annual Productivity</t>
  </si>
  <si>
    <t>Gain</t>
  </si>
  <si>
    <t>% of total labor force</t>
  </si>
  <si>
    <t>A toy model to illustrate the "Productivity Premium"</t>
  </si>
  <si>
    <t>Regions shaded in blue can be</t>
  </si>
  <si>
    <t xml:space="preserve">changed to experiment with </t>
  </si>
  <si>
    <t xml:space="preserve">different version of the model </t>
  </si>
  <si>
    <t>Labor Costs</t>
  </si>
  <si>
    <t xml:space="preserve">Total </t>
  </si>
  <si>
    <t>Output</t>
  </si>
  <si>
    <t>Total</t>
  </si>
  <si>
    <t>Wages</t>
  </si>
  <si>
    <t>Annual %</t>
  </si>
  <si>
    <t>Total spending as percent of total wages</t>
  </si>
  <si>
    <t>Total spending "in dollars" ( no inflation)</t>
  </si>
  <si>
    <t xml:space="preserve">This model is discussed in an essay posted here: http://albrecht.ucdavis.edu/CD/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</si>
</sst>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9" fontId="0" fillId="0" borderId="0" xfId="2" applyFont="1"/>
    <xf numFmtId="43" fontId="0" fillId="0" borderId="0" xfId="1" applyFont="1"/>
    <xf numFmtId="10" fontId="0" fillId="0" borderId="0" xfId="0" applyNumberFormat="1"/>
    <xf numFmtId="43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164" fontId="0" fillId="2" borderId="0" xfId="2" applyNumberFormat="1" applyFont="1" applyFill="1"/>
    <xf numFmtId="0" fontId="0" fillId="2" borderId="0" xfId="0" applyFill="1"/>
    <xf numFmtId="2" fontId="0" fillId="2" borderId="0" xfId="0" applyNumberFormat="1" applyFill="1"/>
    <xf numFmtId="9" fontId="0" fillId="2" borderId="0" xfId="2" applyFont="1" applyFill="1"/>
    <xf numFmtId="164" fontId="0" fillId="0" borderId="0" xfId="2" applyNumberFormat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3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00CC00"/>
      <color rgb="FFCC3300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Fraction of total labor used in each sector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'Work force figure'!$D$5</c:f>
              <c:strCache>
                <c:ptCount val="1"/>
                <c:pt idx="0">
                  <c:v>Auto</c:v>
                </c:pt>
              </c:strCache>
            </c:strRef>
          </c:tx>
          <c:spPr>
            <a:solidFill>
              <a:srgbClr val="000099"/>
            </a:solidFill>
          </c:spPr>
          <c:invertIfNegative val="0"/>
          <c:cat>
            <c:numRef>
              <c:f>'Work force figure'!$E$4:$H$4</c:f>
              <c:numCache>
                <c:formatCode>_(* #,##0_);_(* \(#,##0\);_(* "-"??_);_(@_)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'Work force figure'!$E$5:$H$5</c:f>
              <c:numCache>
                <c:formatCode>0%</c:formatCode>
                <c:ptCount val="4"/>
                <c:pt idx="0">
                  <c:v>0.5</c:v>
                </c:pt>
                <c:pt idx="1">
                  <c:v>0.44</c:v>
                </c:pt>
                <c:pt idx="2">
                  <c:v>0.28999999999999998</c:v>
                </c:pt>
                <c:pt idx="3">
                  <c:v>0.21</c:v>
                </c:pt>
              </c:numCache>
            </c:numRef>
          </c:val>
        </c:ser>
        <c:ser>
          <c:idx val="1"/>
          <c:order val="1"/>
          <c:tx>
            <c:strRef>
              <c:f>'Work force figure'!$D$6</c:f>
              <c:strCache>
                <c:ptCount val="1"/>
                <c:pt idx="0">
                  <c:v>Music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CC3300"/>
              </a:solidFill>
            </c:spPr>
          </c:dPt>
          <c:cat>
            <c:numRef>
              <c:f>'Work force figure'!$E$4:$H$4</c:f>
              <c:numCache>
                <c:formatCode>_(* #,##0_);_(* \(#,##0\);_(* "-"??_);_(@_)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'Work force figure'!$E$6:$H$6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'Work force figure'!$D$7</c:f>
              <c:strCache>
                <c:ptCount val="1"/>
                <c:pt idx="0">
                  <c:v>Computer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'Work force figure'!$E$4:$H$4</c:f>
              <c:numCache>
                <c:formatCode>_(* #,##0_);_(* \(#,##0\);_(* "-"??_);_(@_)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'Work force figure'!$E$7:$H$7</c:f>
              <c:numCache>
                <c:formatCode>0%</c:formatCode>
                <c:ptCount val="4"/>
                <c:pt idx="0">
                  <c:v>0</c:v>
                </c:pt>
                <c:pt idx="1">
                  <c:v>0.03</c:v>
                </c:pt>
                <c:pt idx="2">
                  <c:v>0.21</c:v>
                </c:pt>
                <c:pt idx="3">
                  <c:v>0.28999999999999998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17568"/>
        <c:axId val="119519488"/>
      </c:barChart>
      <c:catAx>
        <c:axId val="11951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9519488"/>
        <c:crosses val="autoZero"/>
        <c:auto val="1"/>
        <c:lblAlgn val="ctr"/>
        <c:lblOffset val="100"/>
        <c:noMultiLvlLbl val="0"/>
      </c:catAx>
      <c:valAx>
        <c:axId val="1195194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9517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Total</a:t>
            </a:r>
            <a:r>
              <a:rPr lang="en-US" sz="1600" baseline="0"/>
              <a:t> labor costs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'Labor cost figure'!$C$6</c:f>
              <c:strCache>
                <c:ptCount val="1"/>
                <c:pt idx="0">
                  <c:v>Auto</c:v>
                </c:pt>
              </c:strCache>
            </c:strRef>
          </c:tx>
          <c:spPr>
            <a:solidFill>
              <a:srgbClr val="000099"/>
            </a:solidFill>
          </c:spPr>
          <c:invertIfNegative val="0"/>
          <c:cat>
            <c:numRef>
              <c:f>'Labor cost figure'!$D$5:$G$5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'Labor cost figure'!$D$6:$G$6</c:f>
              <c:numCache>
                <c:formatCode>_(* #,##0.00_);_(* \(#,##0.00\);_(* "-"??_);_(@_)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0.99999999999999989</c:v>
                </c:pt>
              </c:numCache>
            </c:numRef>
          </c:val>
        </c:ser>
        <c:ser>
          <c:idx val="1"/>
          <c:order val="1"/>
          <c:tx>
            <c:strRef>
              <c:f>'Labor cost figure'!$C$7</c:f>
              <c:strCache>
                <c:ptCount val="1"/>
                <c:pt idx="0">
                  <c:v>Music</c:v>
                </c:pt>
              </c:strCache>
            </c:strRef>
          </c:tx>
          <c:spPr>
            <a:solidFill>
              <a:srgbClr val="CC3300"/>
            </a:solidFill>
          </c:spPr>
          <c:invertIfNegative val="0"/>
          <c:cat>
            <c:numRef>
              <c:f>'Labor cost figure'!$D$5:$G$5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'Labor cost figure'!$D$7:$G$7</c:f>
              <c:numCache>
                <c:formatCode>_(* #,##0.00_);_(* \(#,##0.00\);_(* "-"??_);_(@_)</c:formatCode>
                <c:ptCount val="4"/>
                <c:pt idx="0">
                  <c:v>1</c:v>
                </c:pt>
                <c:pt idx="1">
                  <c:v>1.3047731838292449</c:v>
                </c:pt>
                <c:pt idx="2">
                  <c:v>1.7535060530771018</c:v>
                </c:pt>
                <c:pt idx="3">
                  <c:v>2.3565655060093813</c:v>
                </c:pt>
              </c:numCache>
            </c:numRef>
          </c:val>
        </c:ser>
        <c:ser>
          <c:idx val="2"/>
          <c:order val="2"/>
          <c:tx>
            <c:strRef>
              <c:f>'Labor cost figure'!$C$8</c:f>
              <c:strCache>
                <c:ptCount val="1"/>
                <c:pt idx="0">
                  <c:v>Computer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'Labor cost figure'!$D$5:$G$5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'Labor cost figure'!$D$8:$G$8</c:f>
              <c:numCache>
                <c:formatCode>_(* #,##0.00_);_(* \(#,##0.00\);_(* "-"??_);_(@_)</c:formatCode>
                <c:ptCount val="4"/>
                <c:pt idx="0">
                  <c:v>0</c:v>
                </c:pt>
                <c:pt idx="1">
                  <c:v>0.30477318382924484</c:v>
                </c:pt>
                <c:pt idx="2">
                  <c:v>0.75350605307710183</c:v>
                </c:pt>
                <c:pt idx="3">
                  <c:v>1.3565655060093813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45248"/>
        <c:axId val="119847168"/>
      </c:barChart>
      <c:catAx>
        <c:axId val="11984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19847168"/>
        <c:crosses val="autoZero"/>
        <c:auto val="1"/>
        <c:lblAlgn val="ctr"/>
        <c:lblOffset val="100"/>
        <c:noMultiLvlLbl val="0"/>
      </c:catAx>
      <c:valAx>
        <c:axId val="11984716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19845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35847382894232"/>
          <c:y val="0.44284724409448817"/>
          <c:w val="0.19264152617105762"/>
          <c:h val="0.34908388401059948"/>
        </c:manualLayout>
      </c:layout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Product costs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 cost'!$C$4</c:f>
              <c:strCache>
                <c:ptCount val="1"/>
                <c:pt idx="0">
                  <c:v>Auto</c:v>
                </c:pt>
              </c:strCache>
            </c:strRef>
          </c:tx>
          <c:spPr>
            <a:solidFill>
              <a:srgbClr val="000099"/>
            </a:solidFill>
          </c:spPr>
          <c:invertIfNegative val="0"/>
          <c:cat>
            <c:numRef>
              <c:f>'Product cost'!$D$3:$G$3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'Product cost'!$D$4:$G$4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0.99999999999999989</c:v>
                </c:pt>
              </c:numCache>
            </c:numRef>
          </c:val>
        </c:ser>
        <c:ser>
          <c:idx val="1"/>
          <c:order val="1"/>
          <c:tx>
            <c:strRef>
              <c:f>'Product cost'!$C$5</c:f>
              <c:strCache>
                <c:ptCount val="1"/>
                <c:pt idx="0">
                  <c:v>Music</c:v>
                </c:pt>
              </c:strCache>
            </c:strRef>
          </c:tx>
          <c:spPr>
            <a:solidFill>
              <a:srgbClr val="CC3300"/>
            </a:solidFill>
          </c:spPr>
          <c:invertIfNegative val="0"/>
          <c:cat>
            <c:numRef>
              <c:f>'Product cost'!$D$3:$G$3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'Product cost'!$D$5:$G$5</c:f>
              <c:numCache>
                <c:formatCode>0%</c:formatCode>
                <c:ptCount val="4"/>
                <c:pt idx="0">
                  <c:v>1</c:v>
                </c:pt>
                <c:pt idx="1">
                  <c:v>1.3047731838292449</c:v>
                </c:pt>
                <c:pt idx="2">
                  <c:v>1.7535060530771018</c:v>
                </c:pt>
                <c:pt idx="3">
                  <c:v>2.3565655060093813</c:v>
                </c:pt>
              </c:numCache>
            </c:numRef>
          </c:val>
        </c:ser>
        <c:ser>
          <c:idx val="2"/>
          <c:order val="2"/>
          <c:tx>
            <c:strRef>
              <c:f>'Product cost'!$C$6</c:f>
              <c:strCache>
                <c:ptCount val="1"/>
                <c:pt idx="0">
                  <c:v>Computer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'Product cost'!$D$3:$G$3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'Product cost'!$D$6:$G$6</c:f>
              <c:numCache>
                <c:formatCode>0%</c:formatCode>
                <c:ptCount val="4"/>
                <c:pt idx="0">
                  <c:v>0</c:v>
                </c:pt>
                <c:pt idx="1">
                  <c:v>0.30477318382924484</c:v>
                </c:pt>
                <c:pt idx="2">
                  <c:v>0.75350605307710183</c:v>
                </c:pt>
                <c:pt idx="3">
                  <c:v>1.3565655060093813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8976"/>
        <c:axId val="119920896"/>
      </c:barChart>
      <c:catAx>
        <c:axId val="11991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19920896"/>
        <c:crosses val="autoZero"/>
        <c:auto val="1"/>
        <c:lblAlgn val="ctr"/>
        <c:lblOffset val="100"/>
        <c:noMultiLvlLbl val="0"/>
      </c:catAx>
      <c:valAx>
        <c:axId val="1199208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199189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Expenidtures on each product </a:t>
            </a:r>
            <a:r>
              <a:rPr lang="en-US" baseline="0"/>
              <a:t>as % of income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 affordability'!$C$6</c:f>
              <c:strCache>
                <c:ptCount val="1"/>
                <c:pt idx="0">
                  <c:v>Auto</c:v>
                </c:pt>
              </c:strCache>
            </c:strRef>
          </c:tx>
          <c:spPr>
            <a:solidFill>
              <a:srgbClr val="000099"/>
            </a:solidFill>
          </c:spPr>
          <c:invertIfNegative val="0"/>
          <c:cat>
            <c:numRef>
              <c:f>'Product affordability'!$D$5:$G$5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'Product affordability'!$D$6:$G$6</c:f>
              <c:numCache>
                <c:formatCode>0%</c:formatCode>
                <c:ptCount val="4"/>
                <c:pt idx="0">
                  <c:v>0.5</c:v>
                </c:pt>
                <c:pt idx="1">
                  <c:v>0.38320836617181336</c:v>
                </c:pt>
                <c:pt idx="2">
                  <c:v>0.28514301340596226</c:v>
                </c:pt>
                <c:pt idx="3">
                  <c:v>0.21217318115069173</c:v>
                </c:pt>
              </c:numCache>
            </c:numRef>
          </c:val>
        </c:ser>
        <c:ser>
          <c:idx val="1"/>
          <c:order val="1"/>
          <c:tx>
            <c:strRef>
              <c:f>'Product affordability'!$C$7</c:f>
              <c:strCache>
                <c:ptCount val="1"/>
                <c:pt idx="0">
                  <c:v>Music</c:v>
                </c:pt>
              </c:strCache>
            </c:strRef>
          </c:tx>
          <c:spPr>
            <a:solidFill>
              <a:srgbClr val="CC3300"/>
            </a:solidFill>
          </c:spPr>
          <c:invertIfNegative val="0"/>
          <c:cat>
            <c:numRef>
              <c:f>'Product affordability'!$D$5:$G$5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'Product affordability'!$D$7:$G$7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0.50000000000000011</c:v>
                </c:pt>
                <c:pt idx="3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'Product affordability'!$C$8</c:f>
              <c:strCache>
                <c:ptCount val="1"/>
                <c:pt idx="0">
                  <c:v>Computer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'Product affordability'!$D$5:$G$5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'Product affordability'!$D$8:$G$8</c:f>
              <c:numCache>
                <c:formatCode>0%</c:formatCode>
                <c:ptCount val="4"/>
                <c:pt idx="0">
                  <c:v>0</c:v>
                </c:pt>
                <c:pt idx="1">
                  <c:v>0.11679163382818664</c:v>
                </c:pt>
                <c:pt idx="2">
                  <c:v>0.21485698659403779</c:v>
                </c:pt>
                <c:pt idx="3">
                  <c:v>0.28782681884930827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88608"/>
        <c:axId val="119990528"/>
      </c:barChart>
      <c:catAx>
        <c:axId val="11998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19990528"/>
        <c:crosses val="autoZero"/>
        <c:auto val="1"/>
        <c:lblAlgn val="ctr"/>
        <c:lblOffset val="100"/>
        <c:noMultiLvlLbl val="0"/>
      </c:catAx>
      <c:valAx>
        <c:axId val="1199905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19988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13</xdr:row>
      <xdr:rowOff>72390</xdr:rowOff>
    </xdr:from>
    <xdr:to>
      <xdr:col>8</xdr:col>
      <xdr:colOff>304800</xdr:colOff>
      <xdr:row>28</xdr:row>
      <xdr:rowOff>72390</xdr:rowOff>
    </xdr:to>
    <xdr:graphicFrame macro="">
      <xdr:nvGraphicFramePr>
        <xdr:cNvPr id="7" name="Chart 6" title="% Labor by secto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380999</xdr:colOff>
      <xdr:row>14</xdr:row>
      <xdr:rowOff>72389</xdr:rowOff>
    </xdr:from>
    <xdr:to>
      <xdr:col>11</xdr:col>
      <xdr:colOff>295274</xdr:colOff>
      <xdr:row>31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10</xdr:row>
      <xdr:rowOff>72390</xdr:rowOff>
    </xdr:from>
    <xdr:to>
      <xdr:col>11</xdr:col>
      <xdr:colOff>76200</xdr:colOff>
      <xdr:row>25</xdr:row>
      <xdr:rowOff>72390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12</xdr:row>
      <xdr:rowOff>72390</xdr:rowOff>
    </xdr:from>
    <xdr:to>
      <xdr:col>11</xdr:col>
      <xdr:colOff>76200</xdr:colOff>
      <xdr:row>27</xdr:row>
      <xdr:rowOff>72390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lbrecht.ucdavis.edu/C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8"/>
  <sheetViews>
    <sheetView tabSelected="1" workbookViewId="0">
      <selection activeCell="B10" sqref="B10"/>
    </sheetView>
  </sheetViews>
  <sheetFormatPr defaultRowHeight="15" x14ac:dyDescent="0.25"/>
  <cols>
    <col min="2" max="2" width="27.28515625" customWidth="1"/>
    <col min="3" max="3" width="13.28515625" customWidth="1"/>
    <col min="4" max="4" width="14.7109375" customWidth="1"/>
    <col min="5" max="5" width="15" customWidth="1"/>
    <col min="6" max="6" width="10" customWidth="1"/>
    <col min="8" max="8" width="13.5703125" customWidth="1"/>
    <col min="9" max="9" width="15.85546875" customWidth="1"/>
    <col min="10" max="10" width="13" customWidth="1"/>
    <col min="11" max="11" width="12.5703125" customWidth="1"/>
    <col min="15" max="15" width="13.28515625" customWidth="1"/>
    <col min="16" max="16" width="11.28515625" customWidth="1"/>
    <col min="17" max="17" width="13.7109375" customWidth="1"/>
    <col min="18" max="18" width="12.5703125" customWidth="1"/>
    <col min="19" max="19" width="13.42578125" customWidth="1"/>
    <col min="20" max="20" width="13.28515625" customWidth="1"/>
  </cols>
  <sheetData>
    <row r="1" spans="2:20" ht="14.45" x14ac:dyDescent="0.3">
      <c r="C1" s="14" t="s">
        <v>12</v>
      </c>
    </row>
    <row r="2" spans="2:20" x14ac:dyDescent="0.25">
      <c r="D2" s="17" t="s">
        <v>24</v>
      </c>
    </row>
    <row r="3" spans="2:20" ht="15.75" thickBot="1" x14ac:dyDescent="0.3">
      <c r="F3" s="8" t="s">
        <v>9</v>
      </c>
    </row>
    <row r="4" spans="2:20" x14ac:dyDescent="0.25">
      <c r="C4" s="18" t="s">
        <v>13</v>
      </c>
      <c r="D4" s="19"/>
      <c r="F4" s="8" t="s">
        <v>10</v>
      </c>
      <c r="I4" t="s">
        <v>7</v>
      </c>
      <c r="J4" s="10">
        <v>2</v>
      </c>
    </row>
    <row r="5" spans="2:20" x14ac:dyDescent="0.25">
      <c r="B5" s="2" t="s">
        <v>0</v>
      </c>
      <c r="C5" s="20" t="s">
        <v>14</v>
      </c>
      <c r="D5" s="21"/>
      <c r="E5" s="2" t="s">
        <v>5</v>
      </c>
      <c r="F5" s="9">
        <v>0</v>
      </c>
      <c r="G5" s="3"/>
      <c r="H5" s="3"/>
    </row>
    <row r="6" spans="2:20" ht="15.75" thickBot="1" x14ac:dyDescent="0.3">
      <c r="B6" s="2"/>
      <c r="C6" s="22" t="s">
        <v>15</v>
      </c>
      <c r="D6" s="23"/>
      <c r="E6" s="2" t="s">
        <v>4</v>
      </c>
      <c r="F6" s="9">
        <v>0.03</v>
      </c>
      <c r="G6" s="3"/>
      <c r="H6" s="3"/>
    </row>
    <row r="7" spans="2:20" x14ac:dyDescent="0.25">
      <c r="B7" s="2" t="s">
        <v>0</v>
      </c>
      <c r="C7" s="2"/>
      <c r="D7" s="2"/>
      <c r="E7" s="2" t="s">
        <v>6</v>
      </c>
      <c r="F7" s="9">
        <v>0.03</v>
      </c>
      <c r="G7" s="3"/>
      <c r="H7" s="3"/>
    </row>
    <row r="8" spans="2:20" ht="14.45" x14ac:dyDescent="0.3">
      <c r="L8" t="s">
        <v>0</v>
      </c>
    </row>
    <row r="9" spans="2:20" ht="14.45" x14ac:dyDescent="0.3">
      <c r="E9" s="2"/>
      <c r="F9" s="13"/>
      <c r="N9" s="15" t="s">
        <v>21</v>
      </c>
      <c r="S9" s="8"/>
    </row>
    <row r="10" spans="2:20" ht="14.45" x14ac:dyDescent="0.3">
      <c r="B10" s="14"/>
      <c r="C10" s="15" t="s">
        <v>0</v>
      </c>
      <c r="D10" s="15" t="s">
        <v>8</v>
      </c>
      <c r="E10" s="15" t="s">
        <v>0</v>
      </c>
      <c r="F10" s="15"/>
      <c r="G10" s="15" t="s">
        <v>11</v>
      </c>
      <c r="H10" s="14"/>
      <c r="I10" s="14" t="s">
        <v>0</v>
      </c>
      <c r="J10" s="15" t="s">
        <v>16</v>
      </c>
      <c r="K10" s="14"/>
      <c r="L10" s="15" t="s">
        <v>17</v>
      </c>
      <c r="M10" s="15" t="s">
        <v>19</v>
      </c>
      <c r="N10" s="15" t="s">
        <v>2</v>
      </c>
      <c r="O10" s="14"/>
      <c r="P10" s="15" t="s">
        <v>22</v>
      </c>
      <c r="Q10" s="14"/>
      <c r="R10" s="14"/>
      <c r="S10" s="15" t="s">
        <v>23</v>
      </c>
      <c r="T10" s="14"/>
    </row>
    <row r="11" spans="2:20" ht="14.45" x14ac:dyDescent="0.3">
      <c r="B11" s="16" t="s">
        <v>1</v>
      </c>
      <c r="C11" s="15" t="s">
        <v>5</v>
      </c>
      <c r="D11" s="15" t="s">
        <v>4</v>
      </c>
      <c r="E11" s="15" t="s">
        <v>6</v>
      </c>
      <c r="F11" s="14" t="s">
        <v>5</v>
      </c>
      <c r="G11" s="14" t="s">
        <v>4</v>
      </c>
      <c r="H11" s="14" t="s">
        <v>6</v>
      </c>
      <c r="I11" s="15" t="s">
        <v>5</v>
      </c>
      <c r="J11" s="15" t="s">
        <v>4</v>
      </c>
      <c r="K11" s="15" t="s">
        <v>6</v>
      </c>
      <c r="L11" s="15" t="s">
        <v>18</v>
      </c>
      <c r="M11" s="15" t="s">
        <v>20</v>
      </c>
      <c r="N11" s="15" t="s">
        <v>3</v>
      </c>
      <c r="O11" s="15" t="s">
        <v>5</v>
      </c>
      <c r="P11" s="15" t="s">
        <v>4</v>
      </c>
      <c r="Q11" s="15" t="s">
        <v>6</v>
      </c>
      <c r="R11" s="15" t="s">
        <v>5</v>
      </c>
      <c r="S11" s="15" t="s">
        <v>4</v>
      </c>
      <c r="T11" s="15" t="s">
        <v>6</v>
      </c>
    </row>
    <row r="12" spans="2:20" ht="14.45" x14ac:dyDescent="0.3">
      <c r="B12">
        <v>1</v>
      </c>
      <c r="C12" s="11">
        <v>1</v>
      </c>
      <c r="D12" s="11">
        <v>1</v>
      </c>
      <c r="E12" s="11">
        <v>1</v>
      </c>
      <c r="F12" s="12">
        <v>0.5</v>
      </c>
      <c r="G12" s="12">
        <v>0.5</v>
      </c>
      <c r="H12" s="3">
        <f>1-F12-G12</f>
        <v>0</v>
      </c>
      <c r="I12" s="4">
        <f t="shared" ref="I12:I58" si="0">F12*D12*LCU</f>
        <v>1</v>
      </c>
      <c r="J12" s="4">
        <f t="shared" ref="J12:J58" si="1">G12*D12*LCU</f>
        <v>1</v>
      </c>
      <c r="K12" s="4">
        <f t="shared" ref="K12:K58" si="2">H12*D12*LCU</f>
        <v>0</v>
      </c>
      <c r="L12" s="5">
        <f>F12*C12+G12*D12+H12*E12</f>
        <v>1</v>
      </c>
      <c r="M12" s="6">
        <f>I12+J12+K12</f>
        <v>2</v>
      </c>
      <c r="N12" s="6"/>
      <c r="O12" s="6">
        <f t="shared" ref="O12:O58" si="3">I12/(I12+J12+K12)</f>
        <v>0.5</v>
      </c>
      <c r="P12" s="6">
        <f t="shared" ref="P12:P58" si="4">J12/(I12+J12+K12)</f>
        <v>0.5</v>
      </c>
      <c r="Q12" s="6">
        <f t="shared" ref="Q12:Q58" si="5">K12/(I12+J12+K12)</f>
        <v>0</v>
      </c>
      <c r="R12" s="1">
        <f t="shared" ref="R12:R58" si="6">O12*M12</f>
        <v>1</v>
      </c>
      <c r="S12">
        <f t="shared" ref="S12:S58" si="7">P12*M12</f>
        <v>1</v>
      </c>
      <c r="T12" s="1">
        <f t="shared" ref="T12:T58" si="8">Q12*M12</f>
        <v>0</v>
      </c>
    </row>
    <row r="13" spans="2:20" ht="14.45" x14ac:dyDescent="0.3">
      <c r="B13">
        <v>2</v>
      </c>
      <c r="C13" s="1">
        <f t="shared" ref="C13:C58" si="9">C12*(1+S1pgr)</f>
        <v>1</v>
      </c>
      <c r="D13" s="1">
        <f t="shared" ref="D13:D58" si="10">D12*(1+S2pgr)</f>
        <v>1.03</v>
      </c>
      <c r="E13" s="1">
        <f t="shared" ref="E13:E58" si="11">E12*(1+S3pgr)</f>
        <v>1.03</v>
      </c>
      <c r="F13" s="3">
        <f t="shared" ref="F13:F31" si="12">S1ip/C13</f>
        <v>0.5</v>
      </c>
      <c r="G13" s="3">
        <f t="shared" ref="G13:G31" si="13">S2ip/D13</f>
        <v>0.4854368932038835</v>
      </c>
      <c r="H13" s="3">
        <f t="shared" ref="H13:H31" si="14">1-F13-G13</f>
        <v>1.4563106796116498E-2</v>
      </c>
      <c r="I13" s="4">
        <f t="shared" si="0"/>
        <v>1.03</v>
      </c>
      <c r="J13" s="4">
        <f t="shared" si="1"/>
        <v>1</v>
      </c>
      <c r="K13" s="4">
        <f t="shared" si="2"/>
        <v>2.9999999999999988E-2</v>
      </c>
      <c r="L13" s="5">
        <f t="shared" ref="L13:L31" si="15">F13*C13+G13*D13+H13*E13</f>
        <v>1.0149999999999999</v>
      </c>
      <c r="M13" s="6">
        <f t="shared" ref="M13:M31" si="16">I13+J13+K13</f>
        <v>2.06</v>
      </c>
      <c r="N13" s="6">
        <f>(M13-M12)/M12</f>
        <v>3.0000000000000027E-2</v>
      </c>
      <c r="O13" s="6">
        <f t="shared" si="3"/>
        <v>0.5</v>
      </c>
      <c r="P13" s="6">
        <f t="shared" si="4"/>
        <v>0.4854368932038835</v>
      </c>
      <c r="Q13" s="6">
        <f t="shared" si="5"/>
        <v>1.4563106796116498E-2</v>
      </c>
      <c r="R13" s="1">
        <f t="shared" si="6"/>
        <v>1.03</v>
      </c>
      <c r="S13">
        <f t="shared" si="7"/>
        <v>1</v>
      </c>
      <c r="T13" s="1">
        <f t="shared" si="8"/>
        <v>2.9999999999999988E-2</v>
      </c>
    </row>
    <row r="14" spans="2:20" ht="14.45" x14ac:dyDescent="0.3">
      <c r="B14">
        <v>3</v>
      </c>
      <c r="C14" s="1">
        <f t="shared" si="9"/>
        <v>1</v>
      </c>
      <c r="D14" s="1">
        <f t="shared" si="10"/>
        <v>1.0609</v>
      </c>
      <c r="E14" s="1">
        <f t="shared" si="11"/>
        <v>1.0609</v>
      </c>
      <c r="F14" s="3">
        <f t="shared" si="12"/>
        <v>0.5</v>
      </c>
      <c r="G14" s="3">
        <f t="shared" si="13"/>
        <v>0.47129795456687718</v>
      </c>
      <c r="H14" s="3">
        <f t="shared" si="14"/>
        <v>2.8702045433122825E-2</v>
      </c>
      <c r="I14" s="4">
        <f t="shared" si="0"/>
        <v>1.0609</v>
      </c>
      <c r="J14" s="4">
        <f t="shared" si="1"/>
        <v>1</v>
      </c>
      <c r="K14" s="4">
        <f t="shared" si="2"/>
        <v>6.090000000000001E-2</v>
      </c>
      <c r="L14" s="5">
        <f t="shared" si="15"/>
        <v>1.0304500000000001</v>
      </c>
      <c r="M14" s="6">
        <f t="shared" si="16"/>
        <v>2.1218000000000004</v>
      </c>
      <c r="N14" s="6">
        <f t="shared" ref="N14:N58" si="17">(M14-M13)/M13</f>
        <v>3.0000000000000145E-2</v>
      </c>
      <c r="O14" s="6">
        <f t="shared" si="3"/>
        <v>0.49999999999999989</v>
      </c>
      <c r="P14" s="6">
        <f t="shared" si="4"/>
        <v>0.47129795456687712</v>
      </c>
      <c r="Q14" s="6">
        <f t="shared" si="5"/>
        <v>2.8702045433122821E-2</v>
      </c>
      <c r="R14" s="1">
        <f t="shared" si="6"/>
        <v>1.0609</v>
      </c>
      <c r="S14">
        <f t="shared" si="7"/>
        <v>1</v>
      </c>
      <c r="T14" s="1">
        <f t="shared" si="8"/>
        <v>6.090000000000001E-2</v>
      </c>
    </row>
    <row r="15" spans="2:20" ht="14.45" x14ac:dyDescent="0.3">
      <c r="B15">
        <v>4</v>
      </c>
      <c r="C15" s="1">
        <f t="shared" si="9"/>
        <v>1</v>
      </c>
      <c r="D15" s="1">
        <f t="shared" si="10"/>
        <v>1.092727</v>
      </c>
      <c r="E15" s="1">
        <f t="shared" si="11"/>
        <v>1.092727</v>
      </c>
      <c r="F15" s="3">
        <f t="shared" si="12"/>
        <v>0.5</v>
      </c>
      <c r="G15" s="3">
        <f t="shared" si="13"/>
        <v>0.4575708296765798</v>
      </c>
      <c r="H15" s="3">
        <f t="shared" si="14"/>
        <v>4.2429170323420196E-2</v>
      </c>
      <c r="I15" s="4">
        <f t="shared" si="0"/>
        <v>1.092727</v>
      </c>
      <c r="J15" s="4">
        <f t="shared" si="1"/>
        <v>1</v>
      </c>
      <c r="K15" s="4">
        <f t="shared" si="2"/>
        <v>9.2726999999999962E-2</v>
      </c>
      <c r="L15" s="5">
        <f t="shared" si="15"/>
        <v>1.0463635</v>
      </c>
      <c r="M15" s="6">
        <f t="shared" si="16"/>
        <v>2.185454</v>
      </c>
      <c r="N15" s="6">
        <f t="shared" si="17"/>
        <v>2.9999999999999832E-2</v>
      </c>
      <c r="O15" s="6">
        <f t="shared" si="3"/>
        <v>0.5</v>
      </c>
      <c r="P15" s="6">
        <f t="shared" si="4"/>
        <v>0.4575708296765798</v>
      </c>
      <c r="Q15" s="6">
        <f t="shared" si="5"/>
        <v>4.2429170323420196E-2</v>
      </c>
      <c r="R15" s="1">
        <f t="shared" si="6"/>
        <v>1.092727</v>
      </c>
      <c r="S15">
        <f t="shared" si="7"/>
        <v>1</v>
      </c>
      <c r="T15" s="1">
        <f t="shared" si="8"/>
        <v>9.2726999999999962E-2</v>
      </c>
    </row>
    <row r="16" spans="2:20" ht="14.45" x14ac:dyDescent="0.3">
      <c r="B16">
        <v>5</v>
      </c>
      <c r="C16" s="1">
        <f t="shared" si="9"/>
        <v>1</v>
      </c>
      <c r="D16" s="1">
        <f t="shared" si="10"/>
        <v>1.1255088100000001</v>
      </c>
      <c r="E16" s="1">
        <f t="shared" si="11"/>
        <v>1.1255088100000001</v>
      </c>
      <c r="F16" s="3">
        <f t="shared" si="12"/>
        <v>0.5</v>
      </c>
      <c r="G16" s="3">
        <f t="shared" si="13"/>
        <v>0.44424352395784439</v>
      </c>
      <c r="H16" s="3">
        <f t="shared" si="14"/>
        <v>5.5756476042155612E-2</v>
      </c>
      <c r="I16" s="4">
        <f t="shared" si="0"/>
        <v>1.1255088100000001</v>
      </c>
      <c r="J16" s="4">
        <f t="shared" si="1"/>
        <v>1</v>
      </c>
      <c r="K16" s="4">
        <f t="shared" si="2"/>
        <v>0.12550881000000016</v>
      </c>
      <c r="L16" s="5">
        <f t="shared" si="15"/>
        <v>1.0627544050000002</v>
      </c>
      <c r="M16" s="6">
        <f t="shared" si="16"/>
        <v>2.2510176200000007</v>
      </c>
      <c r="N16" s="6">
        <f t="shared" si="17"/>
        <v>3.0000000000000325E-2</v>
      </c>
      <c r="O16" s="6">
        <f t="shared" si="3"/>
        <v>0.49999999999999989</v>
      </c>
      <c r="P16" s="6">
        <f t="shared" si="4"/>
        <v>0.44424352395784433</v>
      </c>
      <c r="Q16" s="6">
        <f t="shared" si="5"/>
        <v>5.5756476042155605E-2</v>
      </c>
      <c r="R16" s="1">
        <f t="shared" si="6"/>
        <v>1.1255088100000001</v>
      </c>
      <c r="S16">
        <f t="shared" si="7"/>
        <v>1</v>
      </c>
      <c r="T16" s="1">
        <f t="shared" si="8"/>
        <v>0.12550881000000016</v>
      </c>
    </row>
    <row r="17" spans="2:20" ht="14.45" x14ac:dyDescent="0.3">
      <c r="B17">
        <v>6</v>
      </c>
      <c r="C17" s="1">
        <f t="shared" si="9"/>
        <v>1</v>
      </c>
      <c r="D17" s="1">
        <f t="shared" si="10"/>
        <v>1.1592740743000001</v>
      </c>
      <c r="E17" s="1">
        <f t="shared" si="11"/>
        <v>1.1592740743000001</v>
      </c>
      <c r="F17" s="3">
        <f t="shared" si="12"/>
        <v>0.5</v>
      </c>
      <c r="G17" s="3">
        <f t="shared" si="13"/>
        <v>0.43130439219208194</v>
      </c>
      <c r="H17" s="3">
        <f t="shared" si="14"/>
        <v>6.8695607807918058E-2</v>
      </c>
      <c r="I17" s="4">
        <f t="shared" si="0"/>
        <v>1.1592740743000001</v>
      </c>
      <c r="J17" s="4">
        <f t="shared" si="1"/>
        <v>0.99999999999999989</v>
      </c>
      <c r="K17" s="4">
        <f t="shared" si="2"/>
        <v>0.15927407430000012</v>
      </c>
      <c r="L17" s="5">
        <f t="shared" si="15"/>
        <v>1.0796370371500001</v>
      </c>
      <c r="M17" s="6">
        <f t="shared" si="16"/>
        <v>2.3185481486000001</v>
      </c>
      <c r="N17" s="6">
        <f t="shared" si="17"/>
        <v>2.9999999999999732E-2</v>
      </c>
      <c r="O17" s="6">
        <f t="shared" si="3"/>
        <v>0.5</v>
      </c>
      <c r="P17" s="6">
        <f t="shared" si="4"/>
        <v>0.43130439219208194</v>
      </c>
      <c r="Q17" s="6">
        <f t="shared" si="5"/>
        <v>6.8695607807918058E-2</v>
      </c>
      <c r="R17" s="1">
        <f t="shared" si="6"/>
        <v>1.1592740743000001</v>
      </c>
      <c r="S17">
        <f t="shared" si="7"/>
        <v>0.99999999999999989</v>
      </c>
      <c r="T17" s="1">
        <f t="shared" si="8"/>
        <v>0.15927407430000012</v>
      </c>
    </row>
    <row r="18" spans="2:20" ht="14.45" x14ac:dyDescent="0.3">
      <c r="B18">
        <v>7</v>
      </c>
      <c r="C18" s="1">
        <f t="shared" si="9"/>
        <v>1</v>
      </c>
      <c r="D18" s="1">
        <f t="shared" si="10"/>
        <v>1.1940522965290001</v>
      </c>
      <c r="E18" s="1">
        <f t="shared" si="11"/>
        <v>1.1940522965290001</v>
      </c>
      <c r="F18" s="3">
        <f t="shared" si="12"/>
        <v>0.5</v>
      </c>
      <c r="G18" s="3">
        <f t="shared" si="13"/>
        <v>0.41874212834182711</v>
      </c>
      <c r="H18" s="3">
        <f t="shared" si="14"/>
        <v>8.1257871658172887E-2</v>
      </c>
      <c r="I18" s="4">
        <f t="shared" si="0"/>
        <v>1.1940522965290001</v>
      </c>
      <c r="J18" s="4">
        <f t="shared" si="1"/>
        <v>1</v>
      </c>
      <c r="K18" s="4">
        <f t="shared" si="2"/>
        <v>0.19405229652900016</v>
      </c>
      <c r="L18" s="5">
        <f t="shared" si="15"/>
        <v>1.0970261482645001</v>
      </c>
      <c r="M18" s="6">
        <f t="shared" si="16"/>
        <v>2.3881045930580003</v>
      </c>
      <c r="N18" s="6">
        <f t="shared" si="17"/>
        <v>3.0000000000000054E-2</v>
      </c>
      <c r="O18" s="6">
        <f t="shared" si="3"/>
        <v>0.5</v>
      </c>
      <c r="P18" s="6">
        <f t="shared" si="4"/>
        <v>0.41874212834182711</v>
      </c>
      <c r="Q18" s="6">
        <f t="shared" si="5"/>
        <v>8.1257871658172887E-2</v>
      </c>
      <c r="R18" s="1">
        <f t="shared" si="6"/>
        <v>1.1940522965290001</v>
      </c>
      <c r="S18">
        <f t="shared" si="7"/>
        <v>1</v>
      </c>
      <c r="T18" s="1">
        <f t="shared" si="8"/>
        <v>0.19405229652900016</v>
      </c>
    </row>
    <row r="19" spans="2:20" ht="14.45" x14ac:dyDescent="0.3">
      <c r="B19">
        <v>8</v>
      </c>
      <c r="C19" s="1">
        <f t="shared" si="9"/>
        <v>1</v>
      </c>
      <c r="D19" s="1">
        <f t="shared" si="10"/>
        <v>1.2298738654248702</v>
      </c>
      <c r="E19" s="1">
        <f t="shared" si="11"/>
        <v>1.2298738654248702</v>
      </c>
      <c r="F19" s="3">
        <f t="shared" si="12"/>
        <v>0.5</v>
      </c>
      <c r="G19" s="3">
        <f t="shared" si="13"/>
        <v>0.40654575567167678</v>
      </c>
      <c r="H19" s="3">
        <f t="shared" si="14"/>
        <v>9.3454244328323222E-2</v>
      </c>
      <c r="I19" s="4">
        <f t="shared" si="0"/>
        <v>1.2298738654248702</v>
      </c>
      <c r="J19" s="4">
        <f t="shared" si="1"/>
        <v>0.99999999999999989</v>
      </c>
      <c r="K19" s="4">
        <f t="shared" si="2"/>
        <v>0.22987386542487026</v>
      </c>
      <c r="L19" s="5">
        <f t="shared" si="15"/>
        <v>1.1149369327124352</v>
      </c>
      <c r="M19" s="6">
        <f t="shared" si="16"/>
        <v>2.4597477308497404</v>
      </c>
      <c r="N19" s="6">
        <f t="shared" si="17"/>
        <v>3.0000000000000054E-2</v>
      </c>
      <c r="O19" s="6">
        <f t="shared" si="3"/>
        <v>0.5</v>
      </c>
      <c r="P19" s="6">
        <f t="shared" si="4"/>
        <v>0.40654575567167678</v>
      </c>
      <c r="Q19" s="6">
        <f t="shared" si="5"/>
        <v>9.3454244328323222E-2</v>
      </c>
      <c r="R19" s="1">
        <f t="shared" si="6"/>
        <v>1.2298738654248702</v>
      </c>
      <c r="S19">
        <f t="shared" si="7"/>
        <v>0.99999999999999989</v>
      </c>
      <c r="T19" s="1">
        <f t="shared" si="8"/>
        <v>0.22987386542487026</v>
      </c>
    </row>
    <row r="20" spans="2:20" ht="14.45" x14ac:dyDescent="0.3">
      <c r="B20">
        <v>9</v>
      </c>
      <c r="C20" s="1">
        <f t="shared" si="9"/>
        <v>1</v>
      </c>
      <c r="D20" s="1">
        <f t="shared" si="10"/>
        <v>1.2667700813876164</v>
      </c>
      <c r="E20" s="1">
        <f t="shared" si="11"/>
        <v>1.2667700813876164</v>
      </c>
      <c r="F20" s="3">
        <f t="shared" si="12"/>
        <v>0.5</v>
      </c>
      <c r="G20" s="3">
        <f t="shared" si="13"/>
        <v>0.39470461715696775</v>
      </c>
      <c r="H20" s="3">
        <f t="shared" si="14"/>
        <v>0.10529538284303225</v>
      </c>
      <c r="I20" s="4">
        <f t="shared" si="0"/>
        <v>1.2667700813876164</v>
      </c>
      <c r="J20" s="4">
        <f t="shared" si="1"/>
        <v>1</v>
      </c>
      <c r="K20" s="4">
        <f t="shared" si="2"/>
        <v>0.26677008138761638</v>
      </c>
      <c r="L20" s="5">
        <f t="shared" si="15"/>
        <v>1.1333850406938082</v>
      </c>
      <c r="M20" s="6">
        <f t="shared" si="16"/>
        <v>2.5335401627752328</v>
      </c>
      <c r="N20" s="6">
        <f t="shared" si="17"/>
        <v>3.0000000000000051E-2</v>
      </c>
      <c r="O20" s="6">
        <f t="shared" si="3"/>
        <v>0.5</v>
      </c>
      <c r="P20" s="6">
        <f t="shared" si="4"/>
        <v>0.39470461715696775</v>
      </c>
      <c r="Q20" s="6">
        <f t="shared" si="5"/>
        <v>0.10529538284303225</v>
      </c>
      <c r="R20" s="1">
        <f t="shared" si="6"/>
        <v>1.2667700813876164</v>
      </c>
      <c r="S20">
        <f t="shared" si="7"/>
        <v>1</v>
      </c>
      <c r="T20" s="1">
        <f t="shared" si="8"/>
        <v>0.26677008138761638</v>
      </c>
    </row>
    <row r="21" spans="2:20" ht="14.45" x14ac:dyDescent="0.3">
      <c r="B21">
        <v>10</v>
      </c>
      <c r="C21" s="1">
        <f t="shared" si="9"/>
        <v>1</v>
      </c>
      <c r="D21" s="1">
        <f t="shared" si="10"/>
        <v>1.3047731838292449</v>
      </c>
      <c r="E21" s="1">
        <f t="shared" si="11"/>
        <v>1.3047731838292449</v>
      </c>
      <c r="F21" s="3">
        <f t="shared" si="12"/>
        <v>0.5</v>
      </c>
      <c r="G21" s="3">
        <f t="shared" si="13"/>
        <v>0.38320836617181336</v>
      </c>
      <c r="H21" s="3">
        <f t="shared" si="14"/>
        <v>0.11679163382818664</v>
      </c>
      <c r="I21" s="4">
        <f t="shared" si="0"/>
        <v>1.3047731838292449</v>
      </c>
      <c r="J21" s="4">
        <f t="shared" si="1"/>
        <v>1</v>
      </c>
      <c r="K21" s="4">
        <f t="shared" si="2"/>
        <v>0.30477318382924484</v>
      </c>
      <c r="L21" s="5">
        <f t="shared" si="15"/>
        <v>1.1523865919146223</v>
      </c>
      <c r="M21" s="6">
        <f t="shared" si="16"/>
        <v>2.6095463676584898</v>
      </c>
      <c r="N21" s="6">
        <f t="shared" si="17"/>
        <v>3.0000000000000023E-2</v>
      </c>
      <c r="O21" s="6">
        <f t="shared" si="3"/>
        <v>0.5</v>
      </c>
      <c r="P21" s="6">
        <f t="shared" si="4"/>
        <v>0.38320836617181336</v>
      </c>
      <c r="Q21" s="6">
        <f t="shared" si="5"/>
        <v>0.11679163382818664</v>
      </c>
      <c r="R21" s="1">
        <f t="shared" si="6"/>
        <v>1.3047731838292449</v>
      </c>
      <c r="S21">
        <f t="shared" si="7"/>
        <v>1</v>
      </c>
      <c r="T21" s="1">
        <f t="shared" si="8"/>
        <v>0.30477318382924484</v>
      </c>
    </row>
    <row r="22" spans="2:20" ht="14.45" x14ac:dyDescent="0.3">
      <c r="B22">
        <v>11</v>
      </c>
      <c r="C22" s="1">
        <f t="shared" si="9"/>
        <v>1</v>
      </c>
      <c r="D22" s="1">
        <f t="shared" si="10"/>
        <v>1.3439163793441222</v>
      </c>
      <c r="E22" s="1">
        <f t="shared" si="11"/>
        <v>1.3439163793441222</v>
      </c>
      <c r="F22" s="3">
        <f t="shared" si="12"/>
        <v>0.5</v>
      </c>
      <c r="G22" s="3">
        <f t="shared" si="13"/>
        <v>0.37204695744836247</v>
      </c>
      <c r="H22" s="3">
        <f t="shared" si="14"/>
        <v>0.12795304255163753</v>
      </c>
      <c r="I22" s="4">
        <f t="shared" si="0"/>
        <v>1.3439163793441222</v>
      </c>
      <c r="J22" s="4">
        <f t="shared" si="1"/>
        <v>1</v>
      </c>
      <c r="K22" s="4">
        <f t="shared" si="2"/>
        <v>0.34391637934412222</v>
      </c>
      <c r="L22" s="5">
        <f t="shared" si="15"/>
        <v>1.1719581896720612</v>
      </c>
      <c r="M22" s="6">
        <f t="shared" si="16"/>
        <v>2.6878327586882449</v>
      </c>
      <c r="N22" s="6">
        <f t="shared" si="17"/>
        <v>3.0000000000000155E-2</v>
      </c>
      <c r="O22" s="6">
        <f t="shared" si="3"/>
        <v>0.49999999999999994</v>
      </c>
      <c r="P22" s="6">
        <f t="shared" si="4"/>
        <v>0.37204695744836241</v>
      </c>
      <c r="Q22" s="6">
        <f t="shared" si="5"/>
        <v>0.1279530425516375</v>
      </c>
      <c r="R22" s="1">
        <f t="shared" si="6"/>
        <v>1.3439163793441222</v>
      </c>
      <c r="S22">
        <f t="shared" si="7"/>
        <v>1</v>
      </c>
      <c r="T22" s="1">
        <f t="shared" si="8"/>
        <v>0.34391637934412222</v>
      </c>
    </row>
    <row r="23" spans="2:20" ht="14.45" x14ac:dyDescent="0.3">
      <c r="B23">
        <v>12</v>
      </c>
      <c r="C23" s="1">
        <f t="shared" si="9"/>
        <v>1</v>
      </c>
      <c r="D23" s="1">
        <f t="shared" si="10"/>
        <v>1.3842338707244459</v>
      </c>
      <c r="E23" s="1">
        <f t="shared" si="11"/>
        <v>1.3842338707244459</v>
      </c>
      <c r="F23" s="3">
        <f t="shared" si="12"/>
        <v>0.5</v>
      </c>
      <c r="G23" s="3">
        <f t="shared" si="13"/>
        <v>0.36121063829938105</v>
      </c>
      <c r="H23" s="3">
        <f t="shared" si="14"/>
        <v>0.13878936170061895</v>
      </c>
      <c r="I23" s="4">
        <f t="shared" si="0"/>
        <v>1.3842338707244459</v>
      </c>
      <c r="J23" s="4">
        <f t="shared" si="1"/>
        <v>1</v>
      </c>
      <c r="K23" s="4">
        <f t="shared" si="2"/>
        <v>0.38423387072444587</v>
      </c>
      <c r="L23" s="5">
        <f t="shared" si="15"/>
        <v>1.192116935362223</v>
      </c>
      <c r="M23" s="6">
        <f t="shared" si="16"/>
        <v>2.7684677414488919</v>
      </c>
      <c r="N23" s="6">
        <f t="shared" si="17"/>
        <v>2.9999999999999853E-2</v>
      </c>
      <c r="O23" s="6">
        <f t="shared" si="3"/>
        <v>0.5</v>
      </c>
      <c r="P23" s="6">
        <f t="shared" si="4"/>
        <v>0.36121063829938105</v>
      </c>
      <c r="Q23" s="6">
        <f t="shared" si="5"/>
        <v>0.13878936170061895</v>
      </c>
      <c r="R23" s="1">
        <f t="shared" si="6"/>
        <v>1.3842338707244459</v>
      </c>
      <c r="S23">
        <f t="shared" si="7"/>
        <v>1</v>
      </c>
      <c r="T23" s="1">
        <f t="shared" si="8"/>
        <v>0.38423387072444587</v>
      </c>
    </row>
    <row r="24" spans="2:20" ht="14.45" x14ac:dyDescent="0.3">
      <c r="B24">
        <v>13</v>
      </c>
      <c r="C24" s="1">
        <f t="shared" si="9"/>
        <v>1</v>
      </c>
      <c r="D24" s="1">
        <f t="shared" si="10"/>
        <v>1.4257608868461793</v>
      </c>
      <c r="E24" s="1">
        <f t="shared" si="11"/>
        <v>1.4257608868461793</v>
      </c>
      <c r="F24" s="3">
        <f t="shared" si="12"/>
        <v>0.5</v>
      </c>
      <c r="G24" s="3">
        <f t="shared" si="13"/>
        <v>0.35068994009648646</v>
      </c>
      <c r="H24" s="3">
        <f t="shared" si="14"/>
        <v>0.14931005990351354</v>
      </c>
      <c r="I24" s="4">
        <f t="shared" si="0"/>
        <v>1.4257608868461793</v>
      </c>
      <c r="J24" s="4">
        <f t="shared" si="1"/>
        <v>1</v>
      </c>
      <c r="K24" s="4">
        <f t="shared" si="2"/>
        <v>0.42576088684617924</v>
      </c>
      <c r="L24" s="5">
        <f t="shared" si="15"/>
        <v>1.2128804434230895</v>
      </c>
      <c r="M24" s="6">
        <f t="shared" si="16"/>
        <v>2.8515217736923582</v>
      </c>
      <c r="N24" s="6">
        <f t="shared" si="17"/>
        <v>2.9999999999999836E-2</v>
      </c>
      <c r="O24" s="6">
        <f t="shared" si="3"/>
        <v>0.50000000000000011</v>
      </c>
      <c r="P24" s="6">
        <f t="shared" si="4"/>
        <v>0.35068994009648652</v>
      </c>
      <c r="Q24" s="6">
        <f t="shared" si="5"/>
        <v>0.14931005990351356</v>
      </c>
      <c r="R24" s="1">
        <f t="shared" si="6"/>
        <v>1.4257608868461793</v>
      </c>
      <c r="S24">
        <f t="shared" si="7"/>
        <v>1</v>
      </c>
      <c r="T24" s="1">
        <f t="shared" si="8"/>
        <v>0.42576088684617924</v>
      </c>
    </row>
    <row r="25" spans="2:20" ht="14.45" x14ac:dyDescent="0.3">
      <c r="B25">
        <v>14</v>
      </c>
      <c r="C25" s="1">
        <f t="shared" si="9"/>
        <v>1</v>
      </c>
      <c r="D25" s="1">
        <f t="shared" si="10"/>
        <v>1.4685337134515648</v>
      </c>
      <c r="E25" s="1">
        <f t="shared" si="11"/>
        <v>1.4685337134515648</v>
      </c>
      <c r="F25" s="3">
        <f t="shared" si="12"/>
        <v>0.5</v>
      </c>
      <c r="G25" s="3">
        <f t="shared" si="13"/>
        <v>0.34047566999658874</v>
      </c>
      <c r="H25" s="3">
        <f t="shared" si="14"/>
        <v>0.15952433000341126</v>
      </c>
      <c r="I25" s="4">
        <f t="shared" si="0"/>
        <v>1.4685337134515648</v>
      </c>
      <c r="J25" s="4">
        <f t="shared" si="1"/>
        <v>1</v>
      </c>
      <c r="K25" s="4">
        <f t="shared" si="2"/>
        <v>0.46853371345156486</v>
      </c>
      <c r="L25" s="5">
        <f t="shared" si="15"/>
        <v>1.2342668567257824</v>
      </c>
      <c r="M25" s="6">
        <f t="shared" si="16"/>
        <v>2.9370674269031296</v>
      </c>
      <c r="N25" s="6">
        <f t="shared" si="17"/>
        <v>3.0000000000000249E-2</v>
      </c>
      <c r="O25" s="6">
        <f t="shared" si="3"/>
        <v>0.5</v>
      </c>
      <c r="P25" s="6">
        <f t="shared" si="4"/>
        <v>0.34047566999658874</v>
      </c>
      <c r="Q25" s="6">
        <f t="shared" si="5"/>
        <v>0.15952433000341126</v>
      </c>
      <c r="R25" s="1">
        <f t="shared" si="6"/>
        <v>1.4685337134515648</v>
      </c>
      <c r="S25">
        <f t="shared" si="7"/>
        <v>1</v>
      </c>
      <c r="T25" s="1">
        <f t="shared" si="8"/>
        <v>0.46853371345156486</v>
      </c>
    </row>
    <row r="26" spans="2:20" ht="14.45" x14ac:dyDescent="0.3">
      <c r="B26">
        <v>15</v>
      </c>
      <c r="C26" s="1">
        <f t="shared" si="9"/>
        <v>1</v>
      </c>
      <c r="D26" s="1">
        <f t="shared" si="10"/>
        <v>1.5125897248551119</v>
      </c>
      <c r="E26" s="1">
        <f t="shared" si="11"/>
        <v>1.5125897248551119</v>
      </c>
      <c r="F26" s="3">
        <f t="shared" si="12"/>
        <v>0.5</v>
      </c>
      <c r="G26" s="3">
        <f t="shared" si="13"/>
        <v>0.33055890290930945</v>
      </c>
      <c r="H26" s="3">
        <f t="shared" si="14"/>
        <v>0.16944109709069055</v>
      </c>
      <c r="I26" s="4">
        <f t="shared" si="0"/>
        <v>1.5125897248551119</v>
      </c>
      <c r="J26" s="4">
        <f t="shared" si="1"/>
        <v>1</v>
      </c>
      <c r="K26" s="4">
        <f t="shared" si="2"/>
        <v>0.51258972485511189</v>
      </c>
      <c r="L26" s="5">
        <f t="shared" si="15"/>
        <v>1.2562948624275561</v>
      </c>
      <c r="M26" s="6">
        <f t="shared" si="16"/>
        <v>3.0251794497102242</v>
      </c>
      <c r="N26" s="6">
        <f t="shared" si="17"/>
        <v>3.0000000000000252E-2</v>
      </c>
      <c r="O26" s="6">
        <f t="shared" si="3"/>
        <v>0.49999999999999994</v>
      </c>
      <c r="P26" s="6">
        <f t="shared" si="4"/>
        <v>0.33055890290930939</v>
      </c>
      <c r="Q26" s="6">
        <f t="shared" si="5"/>
        <v>0.16944109709069055</v>
      </c>
      <c r="R26" s="1">
        <f t="shared" si="6"/>
        <v>1.5125897248551119</v>
      </c>
      <c r="S26">
        <f t="shared" si="7"/>
        <v>1</v>
      </c>
      <c r="T26" s="1">
        <f t="shared" si="8"/>
        <v>0.51258972485511189</v>
      </c>
    </row>
    <row r="27" spans="2:20" ht="14.45" x14ac:dyDescent="0.3">
      <c r="B27">
        <v>16</v>
      </c>
      <c r="C27" s="1">
        <f t="shared" si="9"/>
        <v>1</v>
      </c>
      <c r="D27" s="1">
        <f t="shared" si="10"/>
        <v>1.5579674166007653</v>
      </c>
      <c r="E27" s="1">
        <f t="shared" si="11"/>
        <v>1.5579674166007653</v>
      </c>
      <c r="F27" s="3">
        <f t="shared" si="12"/>
        <v>0.5</v>
      </c>
      <c r="G27" s="3">
        <f t="shared" si="13"/>
        <v>0.32093097369835866</v>
      </c>
      <c r="H27" s="3">
        <f t="shared" si="14"/>
        <v>0.17906902630164134</v>
      </c>
      <c r="I27" s="4">
        <f t="shared" si="0"/>
        <v>1.5579674166007653</v>
      </c>
      <c r="J27" s="4">
        <f t="shared" si="1"/>
        <v>1</v>
      </c>
      <c r="K27" s="4">
        <f t="shared" si="2"/>
        <v>0.55796741660076532</v>
      </c>
      <c r="L27" s="5">
        <f t="shared" si="15"/>
        <v>1.2789837083003825</v>
      </c>
      <c r="M27" s="6">
        <f t="shared" si="16"/>
        <v>3.1159348332015302</v>
      </c>
      <c r="N27" s="6">
        <f t="shared" si="17"/>
        <v>2.9999999999999749E-2</v>
      </c>
      <c r="O27" s="6">
        <f t="shared" si="3"/>
        <v>0.50000000000000011</v>
      </c>
      <c r="P27" s="6">
        <f t="shared" si="4"/>
        <v>0.32093097369835871</v>
      </c>
      <c r="Q27" s="6">
        <f t="shared" si="5"/>
        <v>0.17906902630164137</v>
      </c>
      <c r="R27" s="1">
        <f t="shared" si="6"/>
        <v>1.5579674166007655</v>
      </c>
      <c r="S27">
        <f t="shared" si="7"/>
        <v>1</v>
      </c>
      <c r="T27" s="1">
        <f t="shared" si="8"/>
        <v>0.55796741660076532</v>
      </c>
    </row>
    <row r="28" spans="2:20" ht="14.45" x14ac:dyDescent="0.3">
      <c r="B28">
        <v>17</v>
      </c>
      <c r="C28" s="1">
        <f t="shared" si="9"/>
        <v>1</v>
      </c>
      <c r="D28" s="1">
        <f t="shared" si="10"/>
        <v>1.6047064390987884</v>
      </c>
      <c r="E28" s="1">
        <f t="shared" si="11"/>
        <v>1.6047064390987884</v>
      </c>
      <c r="F28" s="3">
        <f t="shared" si="12"/>
        <v>0.5</v>
      </c>
      <c r="G28" s="3">
        <f t="shared" si="13"/>
        <v>0.31158346961005695</v>
      </c>
      <c r="H28" s="3">
        <f t="shared" si="14"/>
        <v>0.18841653038994305</v>
      </c>
      <c r="I28" s="4">
        <f t="shared" si="0"/>
        <v>1.6047064390987884</v>
      </c>
      <c r="J28" s="4">
        <f t="shared" si="1"/>
        <v>1</v>
      </c>
      <c r="K28" s="4">
        <f t="shared" si="2"/>
        <v>0.6047064390987883</v>
      </c>
      <c r="L28" s="5">
        <f t="shared" si="15"/>
        <v>1.3023532195493941</v>
      </c>
      <c r="M28" s="6">
        <f t="shared" si="16"/>
        <v>3.2094128781975768</v>
      </c>
      <c r="N28" s="6">
        <f t="shared" si="17"/>
        <v>3.0000000000000228E-2</v>
      </c>
      <c r="O28" s="6">
        <f t="shared" si="3"/>
        <v>0.5</v>
      </c>
      <c r="P28" s="6">
        <f t="shared" si="4"/>
        <v>0.31158346961005695</v>
      </c>
      <c r="Q28" s="6">
        <f t="shared" si="5"/>
        <v>0.18841653038994305</v>
      </c>
      <c r="R28" s="1">
        <f t="shared" si="6"/>
        <v>1.6047064390987884</v>
      </c>
      <c r="S28">
        <f t="shared" si="7"/>
        <v>1</v>
      </c>
      <c r="T28" s="1">
        <f t="shared" si="8"/>
        <v>0.6047064390987883</v>
      </c>
    </row>
    <row r="29" spans="2:20" ht="14.45" x14ac:dyDescent="0.3">
      <c r="B29">
        <v>18</v>
      </c>
      <c r="C29" s="1">
        <f t="shared" si="9"/>
        <v>1</v>
      </c>
      <c r="D29" s="1">
        <f t="shared" si="10"/>
        <v>1.652847632271752</v>
      </c>
      <c r="E29" s="1">
        <f t="shared" si="11"/>
        <v>1.652847632271752</v>
      </c>
      <c r="F29" s="3">
        <f t="shared" si="12"/>
        <v>0.5</v>
      </c>
      <c r="G29" s="3">
        <f t="shared" si="13"/>
        <v>0.30250822292238538</v>
      </c>
      <c r="H29" s="3">
        <f t="shared" si="14"/>
        <v>0.19749177707761462</v>
      </c>
      <c r="I29" s="4">
        <f t="shared" si="0"/>
        <v>1.652847632271752</v>
      </c>
      <c r="J29" s="4">
        <f t="shared" si="1"/>
        <v>1</v>
      </c>
      <c r="K29" s="4">
        <f t="shared" si="2"/>
        <v>0.65284763227175202</v>
      </c>
      <c r="L29" s="5">
        <f t="shared" si="15"/>
        <v>1.3264238161358759</v>
      </c>
      <c r="M29" s="6">
        <f t="shared" si="16"/>
        <v>3.3056952645435036</v>
      </c>
      <c r="N29" s="6">
        <f t="shared" si="17"/>
        <v>2.9999999999999839E-2</v>
      </c>
      <c r="O29" s="6">
        <f t="shared" si="3"/>
        <v>0.50000000000000011</v>
      </c>
      <c r="P29" s="6">
        <f t="shared" si="4"/>
        <v>0.30250822292238538</v>
      </c>
      <c r="Q29" s="6">
        <f t="shared" si="5"/>
        <v>0.19749177707761464</v>
      </c>
      <c r="R29" s="1">
        <f t="shared" si="6"/>
        <v>1.6528476322717522</v>
      </c>
      <c r="S29">
        <f t="shared" si="7"/>
        <v>0.99999999999999989</v>
      </c>
      <c r="T29" s="1">
        <f t="shared" si="8"/>
        <v>0.65284763227175202</v>
      </c>
    </row>
    <row r="30" spans="2:20" ht="14.45" x14ac:dyDescent="0.3">
      <c r="B30">
        <v>19</v>
      </c>
      <c r="C30" s="1">
        <f t="shared" si="9"/>
        <v>1</v>
      </c>
      <c r="D30" s="1">
        <f t="shared" si="10"/>
        <v>1.7024330612399046</v>
      </c>
      <c r="E30" s="1">
        <f t="shared" si="11"/>
        <v>1.7024330612399046</v>
      </c>
      <c r="F30" s="3">
        <f t="shared" si="12"/>
        <v>0.5</v>
      </c>
      <c r="G30" s="3">
        <f t="shared" si="13"/>
        <v>0.29369730380814113</v>
      </c>
      <c r="H30" s="3">
        <f t="shared" si="14"/>
        <v>0.20630269619185887</v>
      </c>
      <c r="I30" s="4">
        <f t="shared" si="0"/>
        <v>1.7024330612399046</v>
      </c>
      <c r="J30" s="4">
        <f t="shared" si="1"/>
        <v>1</v>
      </c>
      <c r="K30" s="4">
        <f t="shared" si="2"/>
        <v>0.70243306123990457</v>
      </c>
      <c r="L30" s="5">
        <f t="shared" si="15"/>
        <v>1.3512165306199524</v>
      </c>
      <c r="M30" s="6">
        <f t="shared" si="16"/>
        <v>3.4048661224798096</v>
      </c>
      <c r="N30" s="6">
        <f t="shared" si="17"/>
        <v>3.0000000000000263E-2</v>
      </c>
      <c r="O30" s="6">
        <f t="shared" si="3"/>
        <v>0.49999999999999994</v>
      </c>
      <c r="P30" s="6">
        <f t="shared" si="4"/>
        <v>0.29369730380814107</v>
      </c>
      <c r="Q30" s="6">
        <f t="shared" si="5"/>
        <v>0.20630269619185884</v>
      </c>
      <c r="R30" s="1">
        <f t="shared" si="6"/>
        <v>1.7024330612399046</v>
      </c>
      <c r="S30">
        <f t="shared" si="7"/>
        <v>0.99999999999999989</v>
      </c>
      <c r="T30" s="1">
        <f t="shared" si="8"/>
        <v>0.70243306123990457</v>
      </c>
    </row>
    <row r="31" spans="2:20" ht="14.45" x14ac:dyDescent="0.3">
      <c r="B31">
        <v>20</v>
      </c>
      <c r="C31" s="1">
        <f t="shared" si="9"/>
        <v>1</v>
      </c>
      <c r="D31" s="1">
        <f t="shared" si="10"/>
        <v>1.7535060530771018</v>
      </c>
      <c r="E31" s="1">
        <f t="shared" si="11"/>
        <v>1.7535060530771018</v>
      </c>
      <c r="F31" s="3">
        <f t="shared" si="12"/>
        <v>0.5</v>
      </c>
      <c r="G31" s="3">
        <f t="shared" si="13"/>
        <v>0.28514301340596226</v>
      </c>
      <c r="H31" s="3">
        <f t="shared" si="14"/>
        <v>0.21485698659403774</v>
      </c>
      <c r="I31" s="4">
        <f t="shared" si="0"/>
        <v>1.7535060530771018</v>
      </c>
      <c r="J31" s="4">
        <f t="shared" si="1"/>
        <v>1</v>
      </c>
      <c r="K31" s="4">
        <f t="shared" si="2"/>
        <v>0.75350605307710183</v>
      </c>
      <c r="L31" s="5">
        <f t="shared" si="15"/>
        <v>1.3767530265385508</v>
      </c>
      <c r="M31" s="6">
        <f t="shared" si="16"/>
        <v>3.5070121061542032</v>
      </c>
      <c r="N31" s="6">
        <f t="shared" si="17"/>
        <v>2.9999999999999812E-2</v>
      </c>
      <c r="O31" s="6">
        <f t="shared" si="3"/>
        <v>0.50000000000000011</v>
      </c>
      <c r="P31" s="6">
        <f t="shared" si="4"/>
        <v>0.28514301340596226</v>
      </c>
      <c r="Q31" s="6">
        <f t="shared" si="5"/>
        <v>0.21485698659403779</v>
      </c>
      <c r="R31" s="1">
        <f t="shared" si="6"/>
        <v>1.7535060530771021</v>
      </c>
      <c r="S31">
        <f t="shared" si="7"/>
        <v>0.99999999999999989</v>
      </c>
      <c r="T31" s="1">
        <f t="shared" si="8"/>
        <v>0.75350605307710183</v>
      </c>
    </row>
    <row r="32" spans="2:20" ht="14.45" x14ac:dyDescent="0.3">
      <c r="B32">
        <v>21</v>
      </c>
      <c r="C32" s="1">
        <f t="shared" si="9"/>
        <v>1</v>
      </c>
      <c r="D32" s="1">
        <f t="shared" si="10"/>
        <v>1.806111234669415</v>
      </c>
      <c r="E32" s="1">
        <f t="shared" si="11"/>
        <v>1.806111234669415</v>
      </c>
      <c r="F32" s="3">
        <f t="shared" ref="F32:F50" si="18">S1ip/C32</f>
        <v>0.5</v>
      </c>
      <c r="G32" s="3">
        <f t="shared" ref="G32:G50" si="19">S2ip/D32</f>
        <v>0.27683787709316721</v>
      </c>
      <c r="H32" s="3">
        <f t="shared" ref="H32:H50" si="20">1-F32-G32</f>
        <v>0.22316212290683279</v>
      </c>
      <c r="I32" s="4">
        <f t="shared" si="0"/>
        <v>1.806111234669415</v>
      </c>
      <c r="J32" s="4">
        <f t="shared" si="1"/>
        <v>1</v>
      </c>
      <c r="K32" s="4">
        <f t="shared" si="2"/>
        <v>0.80611123466941503</v>
      </c>
      <c r="L32" s="5">
        <f t="shared" ref="L32:L50" si="21">F32*C32+G32*D32+H32*E32</f>
        <v>1.4030556173347075</v>
      </c>
      <c r="M32" s="6">
        <f t="shared" ref="M32:M50" si="22">I32+J32+K32</f>
        <v>3.6122224693388301</v>
      </c>
      <c r="N32" s="6">
        <f t="shared" si="17"/>
        <v>3.0000000000000214E-2</v>
      </c>
      <c r="O32" s="6">
        <f t="shared" si="3"/>
        <v>0.5</v>
      </c>
      <c r="P32" s="6">
        <f t="shared" si="4"/>
        <v>0.27683787709316721</v>
      </c>
      <c r="Q32" s="6">
        <f t="shared" si="5"/>
        <v>0.22316212290683279</v>
      </c>
      <c r="R32" s="1">
        <f t="shared" si="6"/>
        <v>1.806111234669415</v>
      </c>
      <c r="S32">
        <f t="shared" si="7"/>
        <v>1</v>
      </c>
      <c r="T32" s="1">
        <f t="shared" si="8"/>
        <v>0.80611123466941503</v>
      </c>
    </row>
    <row r="33" spans="2:20" ht="14.45" x14ac:dyDescent="0.3">
      <c r="B33">
        <v>22</v>
      </c>
      <c r="C33" s="1">
        <f t="shared" si="9"/>
        <v>1</v>
      </c>
      <c r="D33" s="1">
        <f t="shared" si="10"/>
        <v>1.8602945717094976</v>
      </c>
      <c r="E33" s="1">
        <f t="shared" si="11"/>
        <v>1.8602945717094976</v>
      </c>
      <c r="F33" s="3">
        <f t="shared" si="18"/>
        <v>0.5</v>
      </c>
      <c r="G33" s="3">
        <f t="shared" si="19"/>
        <v>0.26877463795453127</v>
      </c>
      <c r="H33" s="3">
        <f t="shared" si="20"/>
        <v>0.23122536204546873</v>
      </c>
      <c r="I33" s="4">
        <f t="shared" si="0"/>
        <v>1.8602945717094976</v>
      </c>
      <c r="J33" s="4">
        <f t="shared" si="1"/>
        <v>1</v>
      </c>
      <c r="K33" s="4">
        <f t="shared" si="2"/>
        <v>0.86029457170949752</v>
      </c>
      <c r="L33" s="5">
        <f t="shared" si="21"/>
        <v>1.4301472858547488</v>
      </c>
      <c r="M33" s="6">
        <f t="shared" si="22"/>
        <v>3.7205891434189953</v>
      </c>
      <c r="N33" s="6">
        <f t="shared" si="17"/>
        <v>3.0000000000000082E-2</v>
      </c>
      <c r="O33" s="6">
        <f t="shared" si="3"/>
        <v>0.5</v>
      </c>
      <c r="P33" s="6">
        <f t="shared" si="4"/>
        <v>0.26877463795453127</v>
      </c>
      <c r="Q33" s="6">
        <f t="shared" si="5"/>
        <v>0.23122536204546873</v>
      </c>
      <c r="R33" s="1">
        <f t="shared" si="6"/>
        <v>1.8602945717094976</v>
      </c>
      <c r="S33">
        <f t="shared" si="7"/>
        <v>1</v>
      </c>
      <c r="T33" s="1">
        <f t="shared" si="8"/>
        <v>0.86029457170949752</v>
      </c>
    </row>
    <row r="34" spans="2:20" ht="14.45" x14ac:dyDescent="0.3">
      <c r="B34">
        <v>23</v>
      </c>
      <c r="C34" s="1">
        <f t="shared" si="9"/>
        <v>1</v>
      </c>
      <c r="D34" s="1">
        <f t="shared" si="10"/>
        <v>1.9161034088607827</v>
      </c>
      <c r="E34" s="1">
        <f t="shared" si="11"/>
        <v>1.9161034088607827</v>
      </c>
      <c r="F34" s="3">
        <f t="shared" si="18"/>
        <v>0.5</v>
      </c>
      <c r="G34" s="3">
        <f t="shared" si="19"/>
        <v>0.26094625044129244</v>
      </c>
      <c r="H34" s="3">
        <f t="shared" si="20"/>
        <v>0.23905374955870756</v>
      </c>
      <c r="I34" s="4">
        <f t="shared" si="0"/>
        <v>1.9161034088607827</v>
      </c>
      <c r="J34" s="4">
        <f t="shared" si="1"/>
        <v>0.99999999999999989</v>
      </c>
      <c r="K34" s="4">
        <f t="shared" si="2"/>
        <v>0.91610340886078279</v>
      </c>
      <c r="L34" s="5">
        <f t="shared" si="21"/>
        <v>1.4580517044303913</v>
      </c>
      <c r="M34" s="6">
        <f t="shared" si="22"/>
        <v>3.8322068177215654</v>
      </c>
      <c r="N34" s="6">
        <f t="shared" si="17"/>
        <v>3.0000000000000061E-2</v>
      </c>
      <c r="O34" s="6">
        <f t="shared" si="3"/>
        <v>0.5</v>
      </c>
      <c r="P34" s="6">
        <f t="shared" si="4"/>
        <v>0.26094625044129244</v>
      </c>
      <c r="Q34" s="6">
        <f t="shared" si="5"/>
        <v>0.23905374955870756</v>
      </c>
      <c r="R34" s="1">
        <f t="shared" si="6"/>
        <v>1.9161034088607827</v>
      </c>
      <c r="S34">
        <f t="shared" si="7"/>
        <v>0.99999999999999989</v>
      </c>
      <c r="T34" s="1">
        <f t="shared" si="8"/>
        <v>0.91610340886078279</v>
      </c>
    </row>
    <row r="35" spans="2:20" ht="14.45" x14ac:dyDescent="0.3">
      <c r="B35">
        <v>24</v>
      </c>
      <c r="C35" s="1">
        <f t="shared" si="9"/>
        <v>1</v>
      </c>
      <c r="D35" s="1">
        <f t="shared" si="10"/>
        <v>1.9735865111266062</v>
      </c>
      <c r="E35" s="1">
        <f t="shared" si="11"/>
        <v>1.9735865111266062</v>
      </c>
      <c r="F35" s="3">
        <f t="shared" si="18"/>
        <v>0.5</v>
      </c>
      <c r="G35" s="3">
        <f t="shared" si="19"/>
        <v>0.25334587421484706</v>
      </c>
      <c r="H35" s="3">
        <f t="shared" si="20"/>
        <v>0.24665412578515294</v>
      </c>
      <c r="I35" s="4">
        <f t="shared" si="0"/>
        <v>1.9735865111266062</v>
      </c>
      <c r="J35" s="4">
        <f t="shared" si="1"/>
        <v>1</v>
      </c>
      <c r="K35" s="4">
        <f t="shared" si="2"/>
        <v>0.97358651112660621</v>
      </c>
      <c r="L35" s="5">
        <f t="shared" si="21"/>
        <v>1.486793255563303</v>
      </c>
      <c r="M35" s="6">
        <f t="shared" si="22"/>
        <v>3.947173022253212</v>
      </c>
      <c r="N35" s="6">
        <f t="shared" si="17"/>
        <v>2.9999999999999916E-2</v>
      </c>
      <c r="O35" s="6">
        <f t="shared" si="3"/>
        <v>0.50000000000000011</v>
      </c>
      <c r="P35" s="6">
        <f t="shared" si="4"/>
        <v>0.25334587421484706</v>
      </c>
      <c r="Q35" s="6">
        <f t="shared" si="5"/>
        <v>0.24665412578515297</v>
      </c>
      <c r="R35" s="1">
        <f t="shared" si="6"/>
        <v>1.9735865111266064</v>
      </c>
      <c r="S35">
        <f t="shared" si="7"/>
        <v>0.99999999999999989</v>
      </c>
      <c r="T35" s="1">
        <f t="shared" si="8"/>
        <v>0.97358651112660621</v>
      </c>
    </row>
    <row r="36" spans="2:20" ht="14.45" x14ac:dyDescent="0.3">
      <c r="B36">
        <v>25</v>
      </c>
      <c r="C36" s="1">
        <f t="shared" si="9"/>
        <v>1</v>
      </c>
      <c r="D36" s="1">
        <f t="shared" si="10"/>
        <v>2.0327941064604045</v>
      </c>
      <c r="E36" s="1">
        <f t="shared" si="11"/>
        <v>2.0327941064604045</v>
      </c>
      <c r="F36" s="3">
        <f t="shared" si="18"/>
        <v>0.5</v>
      </c>
      <c r="G36" s="3">
        <f t="shared" si="19"/>
        <v>0.24596686816975441</v>
      </c>
      <c r="H36" s="3">
        <f t="shared" si="20"/>
        <v>0.25403313183024556</v>
      </c>
      <c r="I36" s="4">
        <f t="shared" si="0"/>
        <v>2.0327941064604045</v>
      </c>
      <c r="J36" s="4">
        <f t="shared" si="1"/>
        <v>1</v>
      </c>
      <c r="K36" s="4">
        <f t="shared" si="2"/>
        <v>1.0327941064604043</v>
      </c>
      <c r="L36" s="5">
        <f t="shared" si="21"/>
        <v>1.516397053230202</v>
      </c>
      <c r="M36" s="6">
        <f t="shared" si="22"/>
        <v>4.065588212920809</v>
      </c>
      <c r="N36" s="6">
        <f t="shared" si="17"/>
        <v>3.0000000000000158E-2</v>
      </c>
      <c r="O36" s="6">
        <f t="shared" si="3"/>
        <v>0.5</v>
      </c>
      <c r="P36" s="6">
        <f t="shared" si="4"/>
        <v>0.24596686816975441</v>
      </c>
      <c r="Q36" s="6">
        <f t="shared" si="5"/>
        <v>0.25403313183024556</v>
      </c>
      <c r="R36" s="1">
        <f t="shared" si="6"/>
        <v>2.0327941064604045</v>
      </c>
      <c r="S36">
        <f t="shared" si="7"/>
        <v>1</v>
      </c>
      <c r="T36" s="1">
        <f t="shared" si="8"/>
        <v>1.0327941064604043</v>
      </c>
    </row>
    <row r="37" spans="2:20" ht="14.45" x14ac:dyDescent="0.3">
      <c r="B37">
        <v>26</v>
      </c>
      <c r="C37" s="1">
        <f t="shared" si="9"/>
        <v>1</v>
      </c>
      <c r="D37" s="1">
        <f t="shared" si="10"/>
        <v>2.0937779296542165</v>
      </c>
      <c r="E37" s="1">
        <f t="shared" si="11"/>
        <v>2.0937779296542165</v>
      </c>
      <c r="F37" s="3">
        <f t="shared" si="18"/>
        <v>0.5</v>
      </c>
      <c r="G37" s="3">
        <f t="shared" si="19"/>
        <v>0.23880278463082952</v>
      </c>
      <c r="H37" s="3">
        <f t="shared" si="20"/>
        <v>0.26119721536917051</v>
      </c>
      <c r="I37" s="4">
        <f t="shared" si="0"/>
        <v>2.0937779296542165</v>
      </c>
      <c r="J37" s="4">
        <f t="shared" si="1"/>
        <v>1</v>
      </c>
      <c r="K37" s="4">
        <f t="shared" si="2"/>
        <v>1.0937779296542167</v>
      </c>
      <c r="L37" s="5">
        <f t="shared" si="21"/>
        <v>1.5468889648271085</v>
      </c>
      <c r="M37" s="6">
        <f t="shared" si="22"/>
        <v>4.187555859308433</v>
      </c>
      <c r="N37" s="6">
        <f t="shared" si="17"/>
        <v>2.999999999999994E-2</v>
      </c>
      <c r="O37" s="6">
        <f t="shared" si="3"/>
        <v>0.5</v>
      </c>
      <c r="P37" s="6">
        <f t="shared" si="4"/>
        <v>0.23880278463082952</v>
      </c>
      <c r="Q37" s="6">
        <f t="shared" si="5"/>
        <v>0.26119721536917051</v>
      </c>
      <c r="R37" s="1">
        <f t="shared" si="6"/>
        <v>2.0937779296542165</v>
      </c>
      <c r="S37">
        <f t="shared" si="7"/>
        <v>1</v>
      </c>
      <c r="T37" s="1">
        <f t="shared" si="8"/>
        <v>1.0937779296542167</v>
      </c>
    </row>
    <row r="38" spans="2:20" ht="14.45" x14ac:dyDescent="0.3">
      <c r="B38">
        <v>27</v>
      </c>
      <c r="C38" s="1">
        <f t="shared" si="9"/>
        <v>1</v>
      </c>
      <c r="D38" s="1">
        <f t="shared" si="10"/>
        <v>2.1565912675438432</v>
      </c>
      <c r="E38" s="1">
        <f t="shared" si="11"/>
        <v>2.1565912675438432</v>
      </c>
      <c r="F38" s="3">
        <f t="shared" si="18"/>
        <v>0.5</v>
      </c>
      <c r="G38" s="3">
        <f t="shared" si="19"/>
        <v>0.23184736371925194</v>
      </c>
      <c r="H38" s="3">
        <f t="shared" si="20"/>
        <v>0.26815263628074804</v>
      </c>
      <c r="I38" s="4">
        <f t="shared" si="0"/>
        <v>2.1565912675438432</v>
      </c>
      <c r="J38" s="4">
        <f t="shared" si="1"/>
        <v>1</v>
      </c>
      <c r="K38" s="4">
        <f t="shared" si="2"/>
        <v>1.1565912675438432</v>
      </c>
      <c r="L38" s="5">
        <f t="shared" si="21"/>
        <v>1.5782956337719216</v>
      </c>
      <c r="M38" s="6">
        <f t="shared" si="22"/>
        <v>4.3131825350876865</v>
      </c>
      <c r="N38" s="6">
        <f t="shared" si="17"/>
        <v>3.0000000000000113E-2</v>
      </c>
      <c r="O38" s="6">
        <f t="shared" si="3"/>
        <v>0.5</v>
      </c>
      <c r="P38" s="6">
        <f t="shared" si="4"/>
        <v>0.23184736371925194</v>
      </c>
      <c r="Q38" s="6">
        <f t="shared" si="5"/>
        <v>0.26815263628074804</v>
      </c>
      <c r="R38" s="1">
        <f t="shared" si="6"/>
        <v>2.1565912675438432</v>
      </c>
      <c r="S38">
        <f t="shared" si="7"/>
        <v>1</v>
      </c>
      <c r="T38" s="1">
        <f t="shared" si="8"/>
        <v>1.1565912675438432</v>
      </c>
    </row>
    <row r="39" spans="2:20" ht="14.45" x14ac:dyDescent="0.3">
      <c r="B39">
        <v>28</v>
      </c>
      <c r="C39" s="1">
        <f t="shared" si="9"/>
        <v>1</v>
      </c>
      <c r="D39" s="1">
        <f t="shared" si="10"/>
        <v>2.2212890055701586</v>
      </c>
      <c r="E39" s="1">
        <f t="shared" si="11"/>
        <v>2.2212890055701586</v>
      </c>
      <c r="F39" s="3">
        <f t="shared" si="18"/>
        <v>0.5</v>
      </c>
      <c r="G39" s="3">
        <f t="shared" si="19"/>
        <v>0.22509452788276887</v>
      </c>
      <c r="H39" s="3">
        <f t="shared" si="20"/>
        <v>0.27490547211723115</v>
      </c>
      <c r="I39" s="4">
        <f t="shared" si="0"/>
        <v>2.2212890055701586</v>
      </c>
      <c r="J39" s="4">
        <f t="shared" si="1"/>
        <v>1</v>
      </c>
      <c r="K39" s="4">
        <f t="shared" si="2"/>
        <v>1.2212890055701586</v>
      </c>
      <c r="L39" s="5">
        <f t="shared" si="21"/>
        <v>1.6106445027850793</v>
      </c>
      <c r="M39" s="6">
        <f t="shared" si="22"/>
        <v>4.4425780111403173</v>
      </c>
      <c r="N39" s="6">
        <f t="shared" si="17"/>
        <v>3.0000000000000047E-2</v>
      </c>
      <c r="O39" s="6">
        <f t="shared" si="3"/>
        <v>0.5</v>
      </c>
      <c r="P39" s="6">
        <f t="shared" si="4"/>
        <v>0.22509452788276887</v>
      </c>
      <c r="Q39" s="6">
        <f t="shared" si="5"/>
        <v>0.27490547211723115</v>
      </c>
      <c r="R39" s="1">
        <f t="shared" si="6"/>
        <v>2.2212890055701586</v>
      </c>
      <c r="S39">
        <f t="shared" si="7"/>
        <v>1</v>
      </c>
      <c r="T39" s="1">
        <f t="shared" si="8"/>
        <v>1.2212890055701586</v>
      </c>
    </row>
    <row r="40" spans="2:20" ht="14.45" x14ac:dyDescent="0.3">
      <c r="B40">
        <v>29</v>
      </c>
      <c r="C40" s="1">
        <f t="shared" si="9"/>
        <v>1</v>
      </c>
      <c r="D40" s="1">
        <f t="shared" si="10"/>
        <v>2.2879276757372633</v>
      </c>
      <c r="E40" s="1">
        <f t="shared" si="11"/>
        <v>2.2879276757372633</v>
      </c>
      <c r="F40" s="3">
        <f t="shared" si="18"/>
        <v>0.5</v>
      </c>
      <c r="G40" s="3">
        <f t="shared" si="19"/>
        <v>0.2185383765852125</v>
      </c>
      <c r="H40" s="3">
        <f t="shared" si="20"/>
        <v>0.28146162341478753</v>
      </c>
      <c r="I40" s="4">
        <f t="shared" si="0"/>
        <v>2.2879276757372633</v>
      </c>
      <c r="J40" s="4">
        <f t="shared" si="1"/>
        <v>1</v>
      </c>
      <c r="K40" s="4">
        <f t="shared" si="2"/>
        <v>1.2879276757372635</v>
      </c>
      <c r="L40" s="5">
        <f t="shared" si="21"/>
        <v>1.6439638378686316</v>
      </c>
      <c r="M40" s="6">
        <f t="shared" si="22"/>
        <v>4.5758553514745266</v>
      </c>
      <c r="N40" s="6">
        <f t="shared" si="17"/>
        <v>2.9999999999999961E-2</v>
      </c>
      <c r="O40" s="6">
        <f t="shared" si="3"/>
        <v>0.5</v>
      </c>
      <c r="P40" s="6">
        <f t="shared" si="4"/>
        <v>0.2185383765852125</v>
      </c>
      <c r="Q40" s="6">
        <f t="shared" si="5"/>
        <v>0.28146162341478753</v>
      </c>
      <c r="R40" s="1">
        <f t="shared" si="6"/>
        <v>2.2879276757372633</v>
      </c>
      <c r="S40">
        <f t="shared" si="7"/>
        <v>1</v>
      </c>
      <c r="T40" s="1">
        <f t="shared" si="8"/>
        <v>1.2879276757372635</v>
      </c>
    </row>
    <row r="41" spans="2:20" ht="14.45" x14ac:dyDescent="0.3">
      <c r="B41">
        <v>30</v>
      </c>
      <c r="C41" s="1">
        <f t="shared" si="9"/>
        <v>1</v>
      </c>
      <c r="D41" s="1">
        <f t="shared" si="10"/>
        <v>2.3565655060093813</v>
      </c>
      <c r="E41" s="1">
        <f t="shared" si="11"/>
        <v>2.3565655060093813</v>
      </c>
      <c r="F41" s="3">
        <f t="shared" si="18"/>
        <v>0.5</v>
      </c>
      <c r="G41" s="3">
        <f t="shared" si="19"/>
        <v>0.21217318115069173</v>
      </c>
      <c r="H41" s="3">
        <f t="shared" si="20"/>
        <v>0.28782681884930827</v>
      </c>
      <c r="I41" s="4">
        <f t="shared" si="0"/>
        <v>2.3565655060093813</v>
      </c>
      <c r="J41" s="4">
        <f t="shared" si="1"/>
        <v>0.99999999999999989</v>
      </c>
      <c r="K41" s="4">
        <f t="shared" si="2"/>
        <v>1.3565655060093813</v>
      </c>
      <c r="L41" s="5">
        <f t="shared" si="21"/>
        <v>1.6782827530046907</v>
      </c>
      <c r="M41" s="6">
        <f t="shared" si="22"/>
        <v>4.7131310120187626</v>
      </c>
      <c r="N41" s="6">
        <f t="shared" si="17"/>
        <v>3.0000000000000047E-2</v>
      </c>
      <c r="O41" s="6">
        <f t="shared" si="3"/>
        <v>0.5</v>
      </c>
      <c r="P41" s="6">
        <f t="shared" si="4"/>
        <v>0.21217318115069173</v>
      </c>
      <c r="Q41" s="6">
        <f t="shared" si="5"/>
        <v>0.28782681884930827</v>
      </c>
      <c r="R41" s="1">
        <f t="shared" si="6"/>
        <v>2.3565655060093813</v>
      </c>
      <c r="S41">
        <f t="shared" si="7"/>
        <v>0.99999999999999989</v>
      </c>
      <c r="T41" s="1">
        <f t="shared" si="8"/>
        <v>1.3565655060093813</v>
      </c>
    </row>
    <row r="42" spans="2:20" ht="14.45" x14ac:dyDescent="0.3">
      <c r="B42">
        <v>31</v>
      </c>
      <c r="C42" s="1">
        <f t="shared" si="9"/>
        <v>1</v>
      </c>
      <c r="D42" s="1">
        <f t="shared" si="10"/>
        <v>2.4272624711896627</v>
      </c>
      <c r="E42" s="1">
        <f t="shared" si="11"/>
        <v>2.4272624711896627</v>
      </c>
      <c r="F42" s="3">
        <f t="shared" si="18"/>
        <v>0.5</v>
      </c>
      <c r="G42" s="3">
        <f t="shared" si="19"/>
        <v>0.20599337975795315</v>
      </c>
      <c r="H42" s="3">
        <f t="shared" si="20"/>
        <v>0.29400662024204682</v>
      </c>
      <c r="I42" s="4">
        <f t="shared" si="0"/>
        <v>2.4272624711896627</v>
      </c>
      <c r="J42" s="4">
        <f t="shared" si="1"/>
        <v>1</v>
      </c>
      <c r="K42" s="4">
        <f t="shared" si="2"/>
        <v>1.4272624711896624</v>
      </c>
      <c r="L42" s="5">
        <f t="shared" si="21"/>
        <v>1.7136312355948311</v>
      </c>
      <c r="M42" s="6">
        <f t="shared" si="22"/>
        <v>4.8545249423793253</v>
      </c>
      <c r="N42" s="6">
        <f t="shared" si="17"/>
        <v>2.9999999999999961E-2</v>
      </c>
      <c r="O42" s="6">
        <f t="shared" si="3"/>
        <v>0.5</v>
      </c>
      <c r="P42" s="6">
        <f t="shared" si="4"/>
        <v>0.20599337975795315</v>
      </c>
      <c r="Q42" s="6">
        <f t="shared" si="5"/>
        <v>0.29400662024204682</v>
      </c>
      <c r="R42" s="1">
        <f t="shared" si="6"/>
        <v>2.4272624711896627</v>
      </c>
      <c r="S42">
        <f t="shared" si="7"/>
        <v>1</v>
      </c>
      <c r="T42" s="1">
        <f t="shared" si="8"/>
        <v>1.4272624711896624</v>
      </c>
    </row>
    <row r="43" spans="2:20" ht="14.45" x14ac:dyDescent="0.3">
      <c r="B43">
        <v>32</v>
      </c>
      <c r="C43" s="1">
        <f t="shared" si="9"/>
        <v>1</v>
      </c>
      <c r="D43" s="1">
        <f t="shared" si="10"/>
        <v>2.5000803453253524</v>
      </c>
      <c r="E43" s="1">
        <f t="shared" si="11"/>
        <v>2.5000803453253524</v>
      </c>
      <c r="F43" s="3">
        <f t="shared" si="18"/>
        <v>0.5</v>
      </c>
      <c r="G43" s="3">
        <f t="shared" si="19"/>
        <v>0.19999357258053704</v>
      </c>
      <c r="H43" s="3">
        <f t="shared" si="20"/>
        <v>0.30000642741946293</v>
      </c>
      <c r="I43" s="4">
        <f t="shared" si="0"/>
        <v>2.5000803453253524</v>
      </c>
      <c r="J43" s="4">
        <f t="shared" si="1"/>
        <v>1</v>
      </c>
      <c r="K43" s="4">
        <f t="shared" si="2"/>
        <v>1.5000803453253524</v>
      </c>
      <c r="L43" s="5">
        <f t="shared" si="21"/>
        <v>1.7500401726626762</v>
      </c>
      <c r="M43" s="6">
        <f t="shared" si="22"/>
        <v>5.0001606906507048</v>
      </c>
      <c r="N43" s="6">
        <f t="shared" si="17"/>
        <v>2.9999999999999943E-2</v>
      </c>
      <c r="O43" s="6">
        <f t="shared" si="3"/>
        <v>0.5</v>
      </c>
      <c r="P43" s="6">
        <f t="shared" si="4"/>
        <v>0.19999357258053704</v>
      </c>
      <c r="Q43" s="6">
        <f t="shared" si="5"/>
        <v>0.30000642741946293</v>
      </c>
      <c r="R43" s="1">
        <f t="shared" si="6"/>
        <v>2.5000803453253524</v>
      </c>
      <c r="S43">
        <f t="shared" si="7"/>
        <v>1</v>
      </c>
      <c r="T43" s="1">
        <f t="shared" si="8"/>
        <v>1.5000803453253524</v>
      </c>
    </row>
    <row r="44" spans="2:20" ht="14.45" x14ac:dyDescent="0.3">
      <c r="B44">
        <v>33</v>
      </c>
      <c r="C44" s="1">
        <f t="shared" si="9"/>
        <v>1</v>
      </c>
      <c r="D44" s="1">
        <f t="shared" si="10"/>
        <v>2.5750827556851132</v>
      </c>
      <c r="E44" s="1">
        <f t="shared" si="11"/>
        <v>2.5750827556851132</v>
      </c>
      <c r="F44" s="3">
        <f t="shared" si="18"/>
        <v>0.5</v>
      </c>
      <c r="G44" s="3">
        <f t="shared" si="19"/>
        <v>0.19416851706848257</v>
      </c>
      <c r="H44" s="3">
        <f t="shared" si="20"/>
        <v>0.30583148293151741</v>
      </c>
      <c r="I44" s="4">
        <f t="shared" si="0"/>
        <v>2.5750827556851132</v>
      </c>
      <c r="J44" s="4">
        <f t="shared" si="1"/>
        <v>1</v>
      </c>
      <c r="K44" s="4">
        <f t="shared" si="2"/>
        <v>1.575082755685113</v>
      </c>
      <c r="L44" s="5">
        <f t="shared" si="21"/>
        <v>1.7875413778425564</v>
      </c>
      <c r="M44" s="6">
        <f t="shared" si="22"/>
        <v>5.1501655113702265</v>
      </c>
      <c r="N44" s="6">
        <f t="shared" si="17"/>
        <v>3.0000000000000113E-2</v>
      </c>
      <c r="O44" s="6">
        <f t="shared" si="3"/>
        <v>0.5</v>
      </c>
      <c r="P44" s="6">
        <f t="shared" si="4"/>
        <v>0.19416851706848257</v>
      </c>
      <c r="Q44" s="6">
        <f t="shared" si="5"/>
        <v>0.30583148293151741</v>
      </c>
      <c r="R44" s="1">
        <f t="shared" si="6"/>
        <v>2.5750827556851132</v>
      </c>
      <c r="S44">
        <f t="shared" si="7"/>
        <v>1</v>
      </c>
      <c r="T44" s="1">
        <f t="shared" si="8"/>
        <v>1.575082755685113</v>
      </c>
    </row>
    <row r="45" spans="2:20" ht="14.45" x14ac:dyDescent="0.3">
      <c r="B45">
        <v>34</v>
      </c>
      <c r="C45" s="1">
        <f t="shared" si="9"/>
        <v>1</v>
      </c>
      <c r="D45" s="1">
        <f t="shared" si="10"/>
        <v>2.6523352383556666</v>
      </c>
      <c r="E45" s="1">
        <f t="shared" si="11"/>
        <v>2.6523352383556666</v>
      </c>
      <c r="F45" s="3">
        <f t="shared" si="18"/>
        <v>0.5</v>
      </c>
      <c r="G45" s="3">
        <f t="shared" si="19"/>
        <v>0.18851312336745879</v>
      </c>
      <c r="H45" s="3">
        <f t="shared" si="20"/>
        <v>0.31148687663254121</v>
      </c>
      <c r="I45" s="4">
        <f t="shared" si="0"/>
        <v>2.6523352383556666</v>
      </c>
      <c r="J45" s="4">
        <f t="shared" si="1"/>
        <v>1</v>
      </c>
      <c r="K45" s="4">
        <f t="shared" si="2"/>
        <v>1.6523352383556666</v>
      </c>
      <c r="L45" s="5">
        <f t="shared" si="21"/>
        <v>1.8261676191778333</v>
      </c>
      <c r="M45" s="6">
        <f t="shared" si="22"/>
        <v>5.3046704767113333</v>
      </c>
      <c r="N45" s="6">
        <f t="shared" si="17"/>
        <v>3.0000000000000002E-2</v>
      </c>
      <c r="O45" s="6">
        <f t="shared" si="3"/>
        <v>0.5</v>
      </c>
      <c r="P45" s="6">
        <f t="shared" si="4"/>
        <v>0.18851312336745879</v>
      </c>
      <c r="Q45" s="6">
        <f t="shared" si="5"/>
        <v>0.31148687663254121</v>
      </c>
      <c r="R45" s="1">
        <f t="shared" si="6"/>
        <v>2.6523352383556666</v>
      </c>
      <c r="S45">
        <f t="shared" si="7"/>
        <v>1</v>
      </c>
      <c r="T45" s="1">
        <f t="shared" si="8"/>
        <v>1.6523352383556666</v>
      </c>
    </row>
    <row r="46" spans="2:20" ht="14.45" x14ac:dyDescent="0.3">
      <c r="B46">
        <v>35</v>
      </c>
      <c r="C46" s="1">
        <f t="shared" si="9"/>
        <v>1</v>
      </c>
      <c r="D46" s="1">
        <f t="shared" si="10"/>
        <v>2.7319052955063365</v>
      </c>
      <c r="E46" s="1">
        <f t="shared" si="11"/>
        <v>2.7319052955063365</v>
      </c>
      <c r="F46" s="3">
        <f t="shared" si="18"/>
        <v>0.5</v>
      </c>
      <c r="G46" s="3">
        <f t="shared" si="19"/>
        <v>0.18302244987131921</v>
      </c>
      <c r="H46" s="3">
        <f t="shared" si="20"/>
        <v>0.31697755012868079</v>
      </c>
      <c r="I46" s="4">
        <f t="shared" si="0"/>
        <v>2.7319052955063365</v>
      </c>
      <c r="J46" s="4">
        <f t="shared" si="1"/>
        <v>1</v>
      </c>
      <c r="K46" s="4">
        <f t="shared" si="2"/>
        <v>1.7319052955063365</v>
      </c>
      <c r="L46" s="5">
        <f t="shared" si="21"/>
        <v>1.8659526477531683</v>
      </c>
      <c r="M46" s="6">
        <f t="shared" si="22"/>
        <v>5.4638105910126731</v>
      </c>
      <c r="N46" s="6">
        <f t="shared" si="17"/>
        <v>2.9999999999999961E-2</v>
      </c>
      <c r="O46" s="6">
        <f t="shared" si="3"/>
        <v>0.5</v>
      </c>
      <c r="P46" s="6">
        <f t="shared" si="4"/>
        <v>0.18302244987131921</v>
      </c>
      <c r="Q46" s="6">
        <f t="shared" si="5"/>
        <v>0.31697755012868079</v>
      </c>
      <c r="R46" s="1">
        <f t="shared" si="6"/>
        <v>2.7319052955063365</v>
      </c>
      <c r="S46">
        <f t="shared" si="7"/>
        <v>1</v>
      </c>
      <c r="T46" s="1">
        <f t="shared" si="8"/>
        <v>1.7319052955063365</v>
      </c>
    </row>
    <row r="47" spans="2:20" ht="14.45" x14ac:dyDescent="0.3">
      <c r="B47">
        <v>36</v>
      </c>
      <c r="C47" s="1">
        <f t="shared" si="9"/>
        <v>1</v>
      </c>
      <c r="D47" s="1">
        <f t="shared" si="10"/>
        <v>2.8138624543715265</v>
      </c>
      <c r="E47" s="1">
        <f t="shared" si="11"/>
        <v>2.8138624543715265</v>
      </c>
      <c r="F47" s="3">
        <f t="shared" si="18"/>
        <v>0.5</v>
      </c>
      <c r="G47" s="3">
        <f t="shared" si="19"/>
        <v>0.17769169890419342</v>
      </c>
      <c r="H47" s="3">
        <f t="shared" si="20"/>
        <v>0.32230830109580655</v>
      </c>
      <c r="I47" s="4">
        <f t="shared" si="0"/>
        <v>2.8138624543715265</v>
      </c>
      <c r="J47" s="4">
        <f t="shared" si="1"/>
        <v>1</v>
      </c>
      <c r="K47" s="4">
        <f t="shared" si="2"/>
        <v>1.8138624543715263</v>
      </c>
      <c r="L47" s="5">
        <f t="shared" si="21"/>
        <v>1.9069312271857632</v>
      </c>
      <c r="M47" s="6">
        <f t="shared" si="22"/>
        <v>5.627724908743053</v>
      </c>
      <c r="N47" s="6">
        <f t="shared" si="17"/>
        <v>2.9999999999999947E-2</v>
      </c>
      <c r="O47" s="6">
        <f t="shared" si="3"/>
        <v>0.5</v>
      </c>
      <c r="P47" s="6">
        <f t="shared" si="4"/>
        <v>0.17769169890419342</v>
      </c>
      <c r="Q47" s="6">
        <f t="shared" si="5"/>
        <v>0.32230830109580655</v>
      </c>
      <c r="R47" s="1">
        <f t="shared" si="6"/>
        <v>2.8138624543715265</v>
      </c>
      <c r="S47">
        <f t="shared" si="7"/>
        <v>1</v>
      </c>
      <c r="T47" s="1">
        <f t="shared" si="8"/>
        <v>1.8138624543715263</v>
      </c>
    </row>
    <row r="48" spans="2:20" ht="14.45" x14ac:dyDescent="0.3">
      <c r="B48">
        <v>37</v>
      </c>
      <c r="C48" s="1">
        <f t="shared" si="9"/>
        <v>1</v>
      </c>
      <c r="D48" s="1">
        <f t="shared" si="10"/>
        <v>2.8982783280026725</v>
      </c>
      <c r="E48" s="1">
        <f t="shared" si="11"/>
        <v>2.8982783280026725</v>
      </c>
      <c r="F48" s="3">
        <f t="shared" si="18"/>
        <v>0.5</v>
      </c>
      <c r="G48" s="3">
        <f t="shared" si="19"/>
        <v>0.17251621252834312</v>
      </c>
      <c r="H48" s="3">
        <f t="shared" si="20"/>
        <v>0.32748378747165685</v>
      </c>
      <c r="I48" s="4">
        <f t="shared" si="0"/>
        <v>2.8982783280026725</v>
      </c>
      <c r="J48" s="4">
        <f t="shared" si="1"/>
        <v>1</v>
      </c>
      <c r="K48" s="4">
        <f t="shared" si="2"/>
        <v>1.8982783280026723</v>
      </c>
      <c r="L48" s="5">
        <f t="shared" si="21"/>
        <v>1.9491391640013362</v>
      </c>
      <c r="M48" s="6">
        <f t="shared" si="22"/>
        <v>5.796556656005345</v>
      </c>
      <c r="N48" s="6">
        <f t="shared" si="17"/>
        <v>3.0000000000000072E-2</v>
      </c>
      <c r="O48" s="6">
        <f t="shared" si="3"/>
        <v>0.5</v>
      </c>
      <c r="P48" s="6">
        <f t="shared" si="4"/>
        <v>0.17251621252834312</v>
      </c>
      <c r="Q48" s="6">
        <f t="shared" si="5"/>
        <v>0.32748378747165685</v>
      </c>
      <c r="R48" s="1">
        <f t="shared" si="6"/>
        <v>2.8982783280026725</v>
      </c>
      <c r="S48">
        <f t="shared" si="7"/>
        <v>1</v>
      </c>
      <c r="T48" s="1">
        <f t="shared" si="8"/>
        <v>1.8982783280026723</v>
      </c>
    </row>
    <row r="49" spans="2:20" ht="14.45" x14ac:dyDescent="0.3">
      <c r="B49">
        <v>38</v>
      </c>
      <c r="C49" s="1">
        <f t="shared" si="9"/>
        <v>1</v>
      </c>
      <c r="D49" s="1">
        <f t="shared" si="10"/>
        <v>2.9852266778427525</v>
      </c>
      <c r="E49" s="1">
        <f t="shared" si="11"/>
        <v>2.9852266778427525</v>
      </c>
      <c r="F49" s="3">
        <f t="shared" si="18"/>
        <v>0.5</v>
      </c>
      <c r="G49" s="3">
        <f t="shared" si="19"/>
        <v>0.16749146847411955</v>
      </c>
      <c r="H49" s="3">
        <f t="shared" si="20"/>
        <v>0.33250853152588045</v>
      </c>
      <c r="I49" s="4">
        <f t="shared" si="0"/>
        <v>2.9852266778427525</v>
      </c>
      <c r="J49" s="4">
        <f t="shared" si="1"/>
        <v>1</v>
      </c>
      <c r="K49" s="4">
        <f t="shared" si="2"/>
        <v>1.9852266778427525</v>
      </c>
      <c r="L49" s="5">
        <f t="shared" si="21"/>
        <v>1.9926133389213763</v>
      </c>
      <c r="M49" s="6">
        <f t="shared" si="22"/>
        <v>5.9704533556855051</v>
      </c>
      <c r="N49" s="6">
        <f t="shared" si="17"/>
        <v>2.9999999999999954E-2</v>
      </c>
      <c r="O49" s="6">
        <f t="shared" si="3"/>
        <v>0.5</v>
      </c>
      <c r="P49" s="6">
        <f t="shared" si="4"/>
        <v>0.16749146847411955</v>
      </c>
      <c r="Q49" s="6">
        <f t="shared" si="5"/>
        <v>0.33250853152588045</v>
      </c>
      <c r="R49" s="1">
        <f t="shared" si="6"/>
        <v>2.9852266778427525</v>
      </c>
      <c r="S49">
        <f t="shared" si="7"/>
        <v>1</v>
      </c>
      <c r="T49" s="1">
        <f t="shared" si="8"/>
        <v>1.9852266778427525</v>
      </c>
    </row>
    <row r="50" spans="2:20" ht="14.45" x14ac:dyDescent="0.3">
      <c r="B50">
        <v>39</v>
      </c>
      <c r="C50" s="1">
        <f t="shared" si="9"/>
        <v>1</v>
      </c>
      <c r="D50" s="1">
        <f t="shared" si="10"/>
        <v>3.074783478178035</v>
      </c>
      <c r="E50" s="1">
        <f t="shared" si="11"/>
        <v>3.074783478178035</v>
      </c>
      <c r="F50" s="3">
        <f t="shared" si="18"/>
        <v>0.5</v>
      </c>
      <c r="G50" s="3">
        <f t="shared" si="19"/>
        <v>0.16261307618846557</v>
      </c>
      <c r="H50" s="3">
        <f t="shared" si="20"/>
        <v>0.33738692381153446</v>
      </c>
      <c r="I50" s="4">
        <f t="shared" si="0"/>
        <v>3.074783478178035</v>
      </c>
      <c r="J50" s="4">
        <f t="shared" si="1"/>
        <v>0.99999999999999989</v>
      </c>
      <c r="K50" s="4">
        <f t="shared" si="2"/>
        <v>2.0747834781780354</v>
      </c>
      <c r="L50" s="5">
        <f t="shared" si="21"/>
        <v>2.0373917390890179</v>
      </c>
      <c r="M50" s="6">
        <f t="shared" si="22"/>
        <v>6.14956695635607</v>
      </c>
      <c r="N50" s="6">
        <f t="shared" si="17"/>
        <v>2.9999999999999961E-2</v>
      </c>
      <c r="O50" s="6">
        <f t="shared" si="3"/>
        <v>0.5</v>
      </c>
      <c r="P50" s="6">
        <f t="shared" si="4"/>
        <v>0.16261307618846557</v>
      </c>
      <c r="Q50" s="6">
        <f t="shared" si="5"/>
        <v>0.33738692381153451</v>
      </c>
      <c r="R50" s="1">
        <f t="shared" si="6"/>
        <v>3.074783478178035</v>
      </c>
      <c r="S50">
        <f t="shared" si="7"/>
        <v>0.99999999999999989</v>
      </c>
      <c r="T50" s="1">
        <f t="shared" si="8"/>
        <v>2.0747834781780354</v>
      </c>
    </row>
    <row r="51" spans="2:20" ht="14.45" x14ac:dyDescent="0.3">
      <c r="B51">
        <v>40</v>
      </c>
      <c r="C51" s="1">
        <f t="shared" si="9"/>
        <v>1</v>
      </c>
      <c r="D51" s="1">
        <f t="shared" si="10"/>
        <v>3.1670269825233763</v>
      </c>
      <c r="E51" s="1">
        <f t="shared" si="11"/>
        <v>3.1670269825233763</v>
      </c>
      <c r="F51" s="3">
        <f t="shared" ref="F51:F58" si="23">S1ip/C51</f>
        <v>0.5</v>
      </c>
      <c r="G51" s="3">
        <f t="shared" ref="G51:G58" si="24">S2ip/D51</f>
        <v>0.15787677299851025</v>
      </c>
      <c r="H51" s="3">
        <f t="shared" ref="H51:H58" si="25">1-F51-G51</f>
        <v>0.34212322700148978</v>
      </c>
      <c r="I51" s="4">
        <f t="shared" si="0"/>
        <v>3.1670269825233763</v>
      </c>
      <c r="J51" s="4">
        <f t="shared" si="1"/>
        <v>0.99999999999999989</v>
      </c>
      <c r="K51" s="4">
        <f t="shared" si="2"/>
        <v>2.1670269825233768</v>
      </c>
      <c r="L51" s="5">
        <f t="shared" ref="L51:L58" si="26">F51*C51+G51*D51+H51*E51</f>
        <v>2.0835134912616882</v>
      </c>
      <c r="M51" s="6">
        <f t="shared" ref="M51:M58" si="27">I51+J51+K51</f>
        <v>6.3340539650467527</v>
      </c>
      <c r="N51" s="6">
        <f t="shared" si="17"/>
        <v>3.0000000000000096E-2</v>
      </c>
      <c r="O51" s="6">
        <f t="shared" si="3"/>
        <v>0.5</v>
      </c>
      <c r="P51" s="6">
        <f t="shared" si="4"/>
        <v>0.15787677299851025</v>
      </c>
      <c r="Q51" s="6">
        <f t="shared" si="5"/>
        <v>0.34212322700148984</v>
      </c>
      <c r="R51" s="1">
        <f t="shared" si="6"/>
        <v>3.1670269825233763</v>
      </c>
      <c r="S51">
        <f t="shared" si="7"/>
        <v>0.99999999999999989</v>
      </c>
      <c r="T51" s="1">
        <f t="shared" si="8"/>
        <v>2.1670269825233768</v>
      </c>
    </row>
    <row r="52" spans="2:20" ht="14.45" x14ac:dyDescent="0.3">
      <c r="B52">
        <v>41</v>
      </c>
      <c r="C52" s="1">
        <f t="shared" si="9"/>
        <v>1</v>
      </c>
      <c r="D52" s="1">
        <f t="shared" si="10"/>
        <v>3.2620377919990777</v>
      </c>
      <c r="E52" s="1">
        <f t="shared" si="11"/>
        <v>3.2620377919990777</v>
      </c>
      <c r="F52" s="3">
        <f t="shared" si="23"/>
        <v>0.5</v>
      </c>
      <c r="G52" s="3">
        <f t="shared" si="24"/>
        <v>0.15327842038690315</v>
      </c>
      <c r="H52" s="3">
        <f t="shared" si="25"/>
        <v>0.34672157961309685</v>
      </c>
      <c r="I52" s="4">
        <f t="shared" si="0"/>
        <v>3.2620377919990777</v>
      </c>
      <c r="J52" s="4">
        <f t="shared" si="1"/>
        <v>0.99999999999999989</v>
      </c>
      <c r="K52" s="4">
        <f t="shared" si="2"/>
        <v>2.2620377919990777</v>
      </c>
      <c r="L52" s="5">
        <f t="shared" si="26"/>
        <v>2.1310188959995386</v>
      </c>
      <c r="M52" s="6">
        <f t="shared" si="27"/>
        <v>6.5240755839981546</v>
      </c>
      <c r="N52" s="6">
        <f t="shared" si="17"/>
        <v>2.9999999999999895E-2</v>
      </c>
      <c r="O52" s="6">
        <f t="shared" si="3"/>
        <v>0.50000000000000011</v>
      </c>
      <c r="P52" s="6">
        <f t="shared" si="4"/>
        <v>0.15327842038690317</v>
      </c>
      <c r="Q52" s="6">
        <f t="shared" si="5"/>
        <v>0.34672157961309691</v>
      </c>
      <c r="R52" s="1">
        <f t="shared" si="6"/>
        <v>3.2620377919990782</v>
      </c>
      <c r="S52">
        <f t="shared" si="7"/>
        <v>1</v>
      </c>
      <c r="T52" s="1">
        <f t="shared" si="8"/>
        <v>2.2620377919990777</v>
      </c>
    </row>
    <row r="53" spans="2:20" ht="14.45" x14ac:dyDescent="0.3">
      <c r="B53">
        <v>42</v>
      </c>
      <c r="C53" s="1">
        <f t="shared" si="9"/>
        <v>1</v>
      </c>
      <c r="D53" s="1">
        <f t="shared" si="10"/>
        <v>3.3598989257590501</v>
      </c>
      <c r="E53" s="1">
        <f t="shared" si="11"/>
        <v>3.3598989257590501</v>
      </c>
      <c r="F53" s="3">
        <f t="shared" si="23"/>
        <v>0.5</v>
      </c>
      <c r="G53" s="3">
        <f t="shared" si="24"/>
        <v>0.14881400037563414</v>
      </c>
      <c r="H53" s="3">
        <f t="shared" si="25"/>
        <v>0.35118599962436586</v>
      </c>
      <c r="I53" s="4">
        <f t="shared" si="0"/>
        <v>3.3598989257590501</v>
      </c>
      <c r="J53" s="4">
        <f t="shared" si="1"/>
        <v>1</v>
      </c>
      <c r="K53" s="4">
        <f t="shared" si="2"/>
        <v>2.3598989257590501</v>
      </c>
      <c r="L53" s="5">
        <f t="shared" si="26"/>
        <v>2.1799494628795251</v>
      </c>
      <c r="M53" s="6">
        <f t="shared" si="27"/>
        <v>6.7197978515181003</v>
      </c>
      <c r="N53" s="6">
        <f t="shared" si="17"/>
        <v>3.0000000000000162E-2</v>
      </c>
      <c r="O53" s="6">
        <f t="shared" si="3"/>
        <v>0.5</v>
      </c>
      <c r="P53" s="6">
        <f t="shared" si="4"/>
        <v>0.14881400037563414</v>
      </c>
      <c r="Q53" s="6">
        <f t="shared" si="5"/>
        <v>0.35118599962436586</v>
      </c>
      <c r="R53" s="1">
        <f t="shared" si="6"/>
        <v>3.3598989257590501</v>
      </c>
      <c r="S53">
        <f t="shared" si="7"/>
        <v>1</v>
      </c>
      <c r="T53" s="1">
        <f t="shared" si="8"/>
        <v>2.3598989257590501</v>
      </c>
    </row>
    <row r="54" spans="2:20" ht="14.45" x14ac:dyDescent="0.3">
      <c r="B54">
        <v>43</v>
      </c>
      <c r="C54" s="1">
        <f t="shared" si="9"/>
        <v>1</v>
      </c>
      <c r="D54" s="1">
        <f t="shared" si="10"/>
        <v>3.4606958935318217</v>
      </c>
      <c r="E54" s="1">
        <f t="shared" si="11"/>
        <v>3.4606958935318217</v>
      </c>
      <c r="F54" s="3">
        <f t="shared" si="23"/>
        <v>0.5</v>
      </c>
      <c r="G54" s="3">
        <f t="shared" si="24"/>
        <v>0.14447961201517875</v>
      </c>
      <c r="H54" s="3">
        <f t="shared" si="25"/>
        <v>0.35552038798482122</v>
      </c>
      <c r="I54" s="4">
        <f t="shared" si="0"/>
        <v>3.4606958935318217</v>
      </c>
      <c r="J54" s="4">
        <f t="shared" si="1"/>
        <v>0.99999999999999989</v>
      </c>
      <c r="K54" s="4">
        <f t="shared" si="2"/>
        <v>2.4606958935318217</v>
      </c>
      <c r="L54" s="5">
        <f t="shared" si="26"/>
        <v>2.2303479467659111</v>
      </c>
      <c r="M54" s="6">
        <f t="shared" si="27"/>
        <v>6.9213917870636426</v>
      </c>
      <c r="N54" s="6">
        <f t="shared" si="17"/>
        <v>2.9999999999999891E-2</v>
      </c>
      <c r="O54" s="6">
        <f t="shared" si="3"/>
        <v>0.50000000000000011</v>
      </c>
      <c r="P54" s="6">
        <f t="shared" si="4"/>
        <v>0.14447961201517875</v>
      </c>
      <c r="Q54" s="6">
        <f t="shared" si="5"/>
        <v>0.35552038798482127</v>
      </c>
      <c r="R54" s="1">
        <f t="shared" si="6"/>
        <v>3.4606958935318222</v>
      </c>
      <c r="S54">
        <f t="shared" si="7"/>
        <v>0.99999999999999978</v>
      </c>
      <c r="T54" s="1">
        <f t="shared" si="8"/>
        <v>2.4606958935318217</v>
      </c>
    </row>
    <row r="55" spans="2:20" ht="14.45" x14ac:dyDescent="0.3">
      <c r="B55">
        <v>44</v>
      </c>
      <c r="C55" s="1">
        <f t="shared" si="9"/>
        <v>1</v>
      </c>
      <c r="D55" s="1">
        <f t="shared" si="10"/>
        <v>3.5645167703377765</v>
      </c>
      <c r="E55" s="1">
        <f t="shared" si="11"/>
        <v>3.5645167703377765</v>
      </c>
      <c r="F55" s="3">
        <f t="shared" si="23"/>
        <v>0.5</v>
      </c>
      <c r="G55" s="3">
        <f t="shared" si="24"/>
        <v>0.1402714679759017</v>
      </c>
      <c r="H55" s="3">
        <f t="shared" si="25"/>
        <v>0.35972853202409827</v>
      </c>
      <c r="I55" s="4">
        <f t="shared" si="0"/>
        <v>3.5645167703377765</v>
      </c>
      <c r="J55" s="4">
        <f t="shared" si="1"/>
        <v>1</v>
      </c>
      <c r="K55" s="4">
        <f t="shared" si="2"/>
        <v>2.5645167703377765</v>
      </c>
      <c r="L55" s="5">
        <f t="shared" si="26"/>
        <v>2.2822583851688885</v>
      </c>
      <c r="M55" s="6">
        <f t="shared" si="27"/>
        <v>7.1290335406755538</v>
      </c>
      <c r="N55" s="6">
        <f t="shared" si="17"/>
        <v>3.000000000000029E-2</v>
      </c>
      <c r="O55" s="6">
        <f t="shared" si="3"/>
        <v>0.49999999999999994</v>
      </c>
      <c r="P55" s="6">
        <f t="shared" si="4"/>
        <v>0.1402714679759017</v>
      </c>
      <c r="Q55" s="6">
        <f t="shared" si="5"/>
        <v>0.35972853202409827</v>
      </c>
      <c r="R55" s="1">
        <f t="shared" si="6"/>
        <v>3.5645167703377765</v>
      </c>
      <c r="S55">
        <f t="shared" si="7"/>
        <v>1</v>
      </c>
      <c r="T55" s="1">
        <f t="shared" si="8"/>
        <v>2.5645167703377765</v>
      </c>
    </row>
    <row r="56" spans="2:20" ht="14.45" x14ac:dyDescent="0.3">
      <c r="B56">
        <v>45</v>
      </c>
      <c r="C56" s="1">
        <f t="shared" si="9"/>
        <v>1</v>
      </c>
      <c r="D56" s="1">
        <f t="shared" si="10"/>
        <v>3.67145227344791</v>
      </c>
      <c r="E56" s="1">
        <f t="shared" si="11"/>
        <v>3.67145227344791</v>
      </c>
      <c r="F56" s="3">
        <f t="shared" si="23"/>
        <v>0.5</v>
      </c>
      <c r="G56" s="3">
        <f t="shared" si="24"/>
        <v>0.1361858912387395</v>
      </c>
      <c r="H56" s="3">
        <f t="shared" si="25"/>
        <v>0.36381410876126052</v>
      </c>
      <c r="I56" s="4">
        <f t="shared" si="0"/>
        <v>3.67145227344791</v>
      </c>
      <c r="J56" s="4">
        <f t="shared" si="1"/>
        <v>0.99999999999999989</v>
      </c>
      <c r="K56" s="4">
        <f t="shared" si="2"/>
        <v>2.6714522734479105</v>
      </c>
      <c r="L56" s="5">
        <f t="shared" si="26"/>
        <v>2.335726136723955</v>
      </c>
      <c r="M56" s="6">
        <f t="shared" si="27"/>
        <v>7.3429045468958201</v>
      </c>
      <c r="N56" s="6">
        <f t="shared" si="17"/>
        <v>2.9999999999999947E-2</v>
      </c>
      <c r="O56" s="6">
        <f t="shared" si="3"/>
        <v>0.5</v>
      </c>
      <c r="P56" s="6">
        <f t="shared" si="4"/>
        <v>0.1361858912387395</v>
      </c>
      <c r="Q56" s="6">
        <f t="shared" si="5"/>
        <v>0.36381410876126052</v>
      </c>
      <c r="R56" s="1">
        <f t="shared" si="6"/>
        <v>3.67145227344791</v>
      </c>
      <c r="S56">
        <f t="shared" si="7"/>
        <v>0.99999999999999989</v>
      </c>
      <c r="T56" s="1">
        <f t="shared" si="8"/>
        <v>2.6714522734479105</v>
      </c>
    </row>
    <row r="57" spans="2:20" ht="14.45" x14ac:dyDescent="0.3">
      <c r="B57">
        <v>46</v>
      </c>
      <c r="C57" s="1">
        <f t="shared" si="9"/>
        <v>1</v>
      </c>
      <c r="D57" s="1">
        <f t="shared" si="10"/>
        <v>3.7815958416513475</v>
      </c>
      <c r="E57" s="1">
        <f t="shared" si="11"/>
        <v>3.7815958416513475</v>
      </c>
      <c r="F57" s="3">
        <f t="shared" si="23"/>
        <v>0.5</v>
      </c>
      <c r="G57" s="3">
        <f t="shared" si="24"/>
        <v>0.13221931188227137</v>
      </c>
      <c r="H57" s="3">
        <f t="shared" si="25"/>
        <v>0.36778068811772863</v>
      </c>
      <c r="I57" s="4">
        <f t="shared" si="0"/>
        <v>3.7815958416513475</v>
      </c>
      <c r="J57" s="4">
        <f t="shared" si="1"/>
        <v>1</v>
      </c>
      <c r="K57" s="4">
        <f t="shared" si="2"/>
        <v>2.7815958416513475</v>
      </c>
      <c r="L57" s="5">
        <f t="shared" si="26"/>
        <v>2.3907979208256736</v>
      </c>
      <c r="M57" s="6">
        <f t="shared" si="27"/>
        <v>7.5631916833026942</v>
      </c>
      <c r="N57" s="6">
        <f t="shared" si="17"/>
        <v>2.9999999999999936E-2</v>
      </c>
      <c r="O57" s="6">
        <f t="shared" si="3"/>
        <v>0.50000000000000011</v>
      </c>
      <c r="P57" s="6">
        <f t="shared" si="4"/>
        <v>0.13221931188227137</v>
      </c>
      <c r="Q57" s="6">
        <f t="shared" si="5"/>
        <v>0.36778068811772868</v>
      </c>
      <c r="R57" s="1">
        <f t="shared" si="6"/>
        <v>3.781595841651348</v>
      </c>
      <c r="S57">
        <f t="shared" si="7"/>
        <v>0.99999999999999989</v>
      </c>
      <c r="T57" s="1">
        <f t="shared" si="8"/>
        <v>2.7815958416513475</v>
      </c>
    </row>
    <row r="58" spans="2:20" ht="14.45" x14ac:dyDescent="0.3">
      <c r="B58">
        <v>47</v>
      </c>
      <c r="C58" s="1">
        <f t="shared" si="9"/>
        <v>1</v>
      </c>
      <c r="D58" s="1">
        <f t="shared" si="10"/>
        <v>3.8950437169008882</v>
      </c>
      <c r="E58" s="1">
        <f t="shared" si="11"/>
        <v>3.8950437169008882</v>
      </c>
      <c r="F58" s="3">
        <f t="shared" si="23"/>
        <v>0.5</v>
      </c>
      <c r="G58" s="3">
        <f t="shared" si="24"/>
        <v>0.12836826396337025</v>
      </c>
      <c r="H58" s="3">
        <f t="shared" si="25"/>
        <v>0.37163173603662975</v>
      </c>
      <c r="I58" s="4">
        <f t="shared" si="0"/>
        <v>3.8950437169008882</v>
      </c>
      <c r="J58" s="4">
        <f t="shared" si="1"/>
        <v>1</v>
      </c>
      <c r="K58" s="4">
        <f t="shared" si="2"/>
        <v>2.8950437169008882</v>
      </c>
      <c r="L58" s="5">
        <f t="shared" si="26"/>
        <v>2.4475218584504441</v>
      </c>
      <c r="M58" s="6">
        <f t="shared" si="27"/>
        <v>7.7900874338017765</v>
      </c>
      <c r="N58" s="6">
        <f t="shared" si="17"/>
        <v>3.0000000000000193E-2</v>
      </c>
      <c r="O58" s="6">
        <f t="shared" si="3"/>
        <v>0.5</v>
      </c>
      <c r="P58" s="6">
        <f t="shared" si="4"/>
        <v>0.12836826396337025</v>
      </c>
      <c r="Q58" s="6">
        <f t="shared" si="5"/>
        <v>0.37163173603662975</v>
      </c>
      <c r="R58" s="1">
        <f t="shared" si="6"/>
        <v>3.8950437169008882</v>
      </c>
      <c r="S58">
        <f t="shared" si="7"/>
        <v>1</v>
      </c>
      <c r="T58" s="1">
        <f t="shared" si="8"/>
        <v>2.8950437169008882</v>
      </c>
    </row>
  </sheetData>
  <hyperlinks>
    <hyperlink ref="D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7"/>
  <sheetViews>
    <sheetView workbookViewId="0">
      <selection activeCell="E32" sqref="E32"/>
    </sheetView>
  </sheetViews>
  <sheetFormatPr defaultRowHeight="15" x14ac:dyDescent="0.25"/>
  <cols>
    <col min="5" max="6" width="15.85546875" style="3" customWidth="1"/>
    <col min="7" max="7" width="18.28515625" style="3" bestFit="1" customWidth="1"/>
  </cols>
  <sheetData>
    <row r="3" spans="4:8" x14ac:dyDescent="0.3">
      <c r="F3" s="3" t="s">
        <v>0</v>
      </c>
    </row>
    <row r="4" spans="4:8" s="7" customFormat="1" x14ac:dyDescent="0.3">
      <c r="E4" s="7">
        <v>1</v>
      </c>
      <c r="F4" s="7">
        <v>10</v>
      </c>
      <c r="G4" s="7">
        <v>20</v>
      </c>
      <c r="H4" s="7">
        <v>30</v>
      </c>
    </row>
    <row r="5" spans="4:8" x14ac:dyDescent="0.3">
      <c r="D5" t="s">
        <v>4</v>
      </c>
      <c r="E5" s="3">
        <v>0.5</v>
      </c>
      <c r="F5" s="3">
        <v>0.44</v>
      </c>
      <c r="G5" s="3">
        <v>0.28999999999999998</v>
      </c>
      <c r="H5" s="3">
        <v>0.21</v>
      </c>
    </row>
    <row r="6" spans="4:8" x14ac:dyDescent="0.3">
      <c r="D6" t="s">
        <v>5</v>
      </c>
      <c r="E6" s="3">
        <v>0.5</v>
      </c>
      <c r="F6" s="3">
        <v>0.5</v>
      </c>
      <c r="G6" s="3">
        <v>0.5</v>
      </c>
      <c r="H6" s="3">
        <v>0.5</v>
      </c>
    </row>
    <row r="7" spans="4:8" x14ac:dyDescent="0.3">
      <c r="D7" t="s">
        <v>6</v>
      </c>
      <c r="E7" s="3">
        <v>0</v>
      </c>
      <c r="F7" s="3">
        <v>0.03</v>
      </c>
      <c r="G7" s="3">
        <v>0.21</v>
      </c>
      <c r="H7" s="3">
        <v>0.28999999999999998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8"/>
  <sheetViews>
    <sheetView workbookViewId="0">
      <selection activeCell="C28" sqref="C28"/>
    </sheetView>
  </sheetViews>
  <sheetFormatPr defaultRowHeight="15" x14ac:dyDescent="0.25"/>
  <sheetData>
    <row r="5" spans="3:7" x14ac:dyDescent="0.3">
      <c r="D5">
        <v>1</v>
      </c>
      <c r="E5">
        <v>10</v>
      </c>
      <c r="F5">
        <v>20</v>
      </c>
      <c r="G5">
        <v>30</v>
      </c>
    </row>
    <row r="6" spans="3:7" x14ac:dyDescent="0.3">
      <c r="C6" t="s">
        <v>4</v>
      </c>
      <c r="D6" s="6">
        <f>'Basic Model'!J12</f>
        <v>1</v>
      </c>
      <c r="E6" s="6">
        <f>'Basic Model'!J21</f>
        <v>1</v>
      </c>
      <c r="F6" s="6">
        <f>'Basic Model'!J31</f>
        <v>1</v>
      </c>
      <c r="G6" s="6">
        <f>'Basic Model'!J41</f>
        <v>0.99999999999999989</v>
      </c>
    </row>
    <row r="7" spans="3:7" x14ac:dyDescent="0.3">
      <c r="C7" t="s">
        <v>5</v>
      </c>
      <c r="D7" s="6">
        <f>'Basic Model'!I12</f>
        <v>1</v>
      </c>
      <c r="E7" s="6">
        <f>'Basic Model'!I21</f>
        <v>1.3047731838292449</v>
      </c>
      <c r="F7" s="6">
        <f>'Basic Model'!I31</f>
        <v>1.7535060530771018</v>
      </c>
      <c r="G7" s="6">
        <f>'Basic Model'!I41</f>
        <v>2.3565655060093813</v>
      </c>
    </row>
    <row r="8" spans="3:7" x14ac:dyDescent="0.3">
      <c r="C8" t="s">
        <v>6</v>
      </c>
      <c r="D8" s="6">
        <f>'Basic Model'!K12</f>
        <v>0</v>
      </c>
      <c r="E8" s="6">
        <f>'Basic Model'!K21</f>
        <v>0.30477318382924484</v>
      </c>
      <c r="F8" s="6">
        <f>'Basic Model'!K31</f>
        <v>0.75350605307710183</v>
      </c>
      <c r="G8" s="6">
        <f>'Basic Model'!K41</f>
        <v>1.3565655060093813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6"/>
  <sheetViews>
    <sheetView workbookViewId="0">
      <selection activeCell="G31" sqref="G31"/>
    </sheetView>
  </sheetViews>
  <sheetFormatPr defaultRowHeight="15" x14ac:dyDescent="0.25"/>
  <sheetData>
    <row r="3" spans="3:7" x14ac:dyDescent="0.3">
      <c r="D3">
        <v>1</v>
      </c>
      <c r="E3">
        <v>10</v>
      </c>
      <c r="F3">
        <v>20</v>
      </c>
      <c r="G3">
        <v>30</v>
      </c>
    </row>
    <row r="4" spans="3:7" x14ac:dyDescent="0.3">
      <c r="C4" t="s">
        <v>4</v>
      </c>
      <c r="D4" s="3">
        <f>'Labor cost figure'!D6</f>
        <v>1</v>
      </c>
      <c r="E4" s="3">
        <f>'Labor cost figure'!E6</f>
        <v>1</v>
      </c>
      <c r="F4" s="3">
        <f>'Labor cost figure'!F6</f>
        <v>1</v>
      </c>
      <c r="G4" s="3">
        <f>'Labor cost figure'!G6</f>
        <v>0.99999999999999989</v>
      </c>
    </row>
    <row r="5" spans="3:7" x14ac:dyDescent="0.3">
      <c r="C5" t="s">
        <v>5</v>
      </c>
      <c r="D5" s="3">
        <f>'Labor cost figure'!D7</f>
        <v>1</v>
      </c>
      <c r="E5" s="3">
        <f>'Labor cost figure'!E7</f>
        <v>1.3047731838292449</v>
      </c>
      <c r="F5" s="3">
        <f>'Labor cost figure'!F7</f>
        <v>1.7535060530771018</v>
      </c>
      <c r="G5" s="3">
        <f>'Labor cost figure'!G7</f>
        <v>2.3565655060093813</v>
      </c>
    </row>
    <row r="6" spans="3:7" x14ac:dyDescent="0.3">
      <c r="C6" t="s">
        <v>6</v>
      </c>
      <c r="D6" s="3">
        <f>'Labor cost figure'!D8</f>
        <v>0</v>
      </c>
      <c r="E6" s="3">
        <f>'Labor cost figure'!E8</f>
        <v>0.30477318382924484</v>
      </c>
      <c r="F6" s="3">
        <f>'Labor cost figure'!F8</f>
        <v>0.75350605307710183</v>
      </c>
      <c r="G6" s="3">
        <f>'Labor cost figure'!G8</f>
        <v>1.3565655060093813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8"/>
  <sheetViews>
    <sheetView workbookViewId="0">
      <selection activeCell="F37" sqref="F37"/>
    </sheetView>
  </sheetViews>
  <sheetFormatPr defaultRowHeight="15" x14ac:dyDescent="0.25"/>
  <sheetData>
    <row r="5" spans="3:7" x14ac:dyDescent="0.3">
      <c r="D5">
        <v>1</v>
      </c>
      <c r="E5">
        <v>10</v>
      </c>
      <c r="F5">
        <v>20</v>
      </c>
      <c r="G5">
        <v>30</v>
      </c>
    </row>
    <row r="6" spans="3:7" x14ac:dyDescent="0.3">
      <c r="C6" t="s">
        <v>4</v>
      </c>
      <c r="D6" s="3">
        <f>'Basic Model'!P12</f>
        <v>0.5</v>
      </c>
      <c r="E6" s="3">
        <f>'Basic Model'!P21</f>
        <v>0.38320836617181336</v>
      </c>
      <c r="F6" s="3">
        <f>'Basic Model'!P31</f>
        <v>0.28514301340596226</v>
      </c>
      <c r="G6" s="3">
        <f>'Basic Model'!P41</f>
        <v>0.21217318115069173</v>
      </c>
    </row>
    <row r="7" spans="3:7" x14ac:dyDescent="0.3">
      <c r="C7" t="s">
        <v>5</v>
      </c>
      <c r="D7" s="3">
        <f>OrigS1</f>
        <v>0.5</v>
      </c>
      <c r="E7" s="3">
        <f>'Basic Model'!O21</f>
        <v>0.5</v>
      </c>
      <c r="F7" s="3">
        <f>'Basic Model'!O31</f>
        <v>0.50000000000000011</v>
      </c>
      <c r="G7" s="3">
        <f>'Basic Model'!O41</f>
        <v>0.5</v>
      </c>
    </row>
    <row r="8" spans="3:7" x14ac:dyDescent="0.3">
      <c r="C8" t="s">
        <v>6</v>
      </c>
      <c r="D8" s="3">
        <f>'Basic Model'!Q12</f>
        <v>0</v>
      </c>
      <c r="E8" s="3">
        <f>'Basic Model'!Q21</f>
        <v>0.11679163382818664</v>
      </c>
      <c r="F8" s="3">
        <f>'Basic Model'!Q31</f>
        <v>0.21485698659403779</v>
      </c>
      <c r="G8" s="3">
        <f>'Basic Model'!Q41</f>
        <v>0.28782681884930827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Basic Model</vt:lpstr>
      <vt:lpstr>Work force figure</vt:lpstr>
      <vt:lpstr>Labor cost figure</vt:lpstr>
      <vt:lpstr>Product cost</vt:lpstr>
      <vt:lpstr>Product affordability</vt:lpstr>
      <vt:lpstr>LCU</vt:lpstr>
      <vt:lpstr>OrigS1</vt:lpstr>
      <vt:lpstr>S1ip</vt:lpstr>
      <vt:lpstr>S1lp</vt:lpstr>
      <vt:lpstr>S1pgr</vt:lpstr>
      <vt:lpstr>S1r</vt:lpstr>
      <vt:lpstr>S2ip</vt:lpstr>
      <vt:lpstr>S2lp</vt:lpstr>
      <vt:lpstr>S2pgr</vt:lpstr>
      <vt:lpstr>S2r</vt:lpstr>
      <vt:lpstr>S3pgr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2015-03-04T01:19:49Z</dcterms:modified>
</cp:coreProperties>
</file>